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nabholzmoni-my.sharepoint.com/personal/moni_lkwnews_com/Documents/0800-01-01---TYP/Stufen/30-01-04-Zusammenstellung/"/>
    </mc:Choice>
  </mc:AlternateContent>
  <xr:revisionPtr revIDLastSave="3" documentId="8_{9CADC2CB-1DA1-4B51-817B-AF29296CFE13}" xr6:coauthVersionLast="47" xr6:coauthVersionMax="47" xr10:uidLastSave="{2FBDC1DF-E1C3-4740-B71F-0CD9B7C6052B}"/>
  <bookViews>
    <workbookView xWindow="28680" yWindow="-120" windowWidth="29040" windowHeight="15720" firstSheet="17" activeTab="18" xr2:uid="{D98AAC4C-F426-45B2-B968-7679D593B9AB}"/>
  </bookViews>
  <sheets>
    <sheet name="00-Inhalt - Index" sheetId="36" r:id="rId1"/>
    <sheet name="01-TYP-A_Stufe_1_MA-Kosten" sheetId="2" r:id="rId2"/>
    <sheet name="02-TYP-A_Stufe_2_MA-Kosten" sheetId="3" r:id="rId3"/>
    <sheet name="03-TYP-B_Stufe_1_MA-Ksoten" sheetId="4" r:id="rId4"/>
    <sheet name="04-TYP-B_Stufe_2_MA-Kosten " sheetId="28" r:id="rId5"/>
    <sheet name="05-MA-IT-Kosten-Grosses-Packet" sheetId="6" r:id="rId6"/>
    <sheet name="06-MA-IT-Lizenen-GROSSES-Pack" sheetId="7" r:id="rId7"/>
    <sheet name="07-MA-IT-KLEINES-Packet" sheetId="8" r:id="rId8"/>
    <sheet name="08-MA-IT-Lizenzen-KLEINES-Pac" sheetId="9" r:id="rId9"/>
    <sheet name="09-TYP-A-Maschienen-Park" sheetId="10" r:id="rId10"/>
    <sheet name="10-TYP-A-Aufbereitungs-Anlage" sheetId="11" r:id="rId11"/>
    <sheet name="11-TYB-A-Mobi-Förder-Instalatio" sheetId="12" r:id="rId12"/>
    <sheet name="12-TYP-A-Erfoderliche IT " sheetId="14" r:id="rId13"/>
    <sheet name="13-TYP-A-Verbrauchs-Prdukte" sheetId="15" r:id="rId14"/>
    <sheet name="14-TYP-A-Fuhrpark" sheetId="16" r:id="rId15"/>
    <sheet name="15-TYP-A-VERKAUFS-ATELIER-LÄDEN" sheetId="17" r:id="rId16"/>
    <sheet name="16-TYP-A-Miete &amp; Kaution" sheetId="18" r:id="rId17"/>
    <sheet name="17-TYP-B Miete &amp; Kaution" sheetId="19" r:id="rId18"/>
    <sheet name="18-TYP-B-Mobiliar &amp; IT" sheetId="20" r:id="rId19"/>
    <sheet name="19-TYP-B-TV-Studio Einricht " sheetId="29" r:id="rId20"/>
    <sheet name="20-TYP-B-IT-Firmen-Lizenzen " sheetId="32" r:id="rId21"/>
    <sheet name="21-TYP-B-Fach-Verbands-Beiträge" sheetId="33" r:id="rId22"/>
    <sheet name="22-TYP-B-Sponsorings-Beiträge" sheetId="21" r:id="rId23"/>
    <sheet name="23-TYP-A-Stufe 1-WEBE-Spotos" sheetId="34" r:id="rId24"/>
    <sheet name="24-TYP-A-Stufe 2-WEBE-Spot" sheetId="30" r:id="rId25"/>
    <sheet name="25-TYP-B-Stufe 1-Digi-Medienhä " sheetId="35" r:id="rId26"/>
    <sheet name="26-TYP-B-PERS-Digi-Medienhäuser" sheetId="31" r:id="rId27"/>
    <sheet name="27-TYP-B-Webung-Fach-Zeitsc" sheetId="37" r:id="rId28"/>
    <sheet name="28-TYP-B-Druck&amp;Porto" sheetId="22" r:id="rId29"/>
    <sheet name="29-TYP-A &amp; TYB-B-Gesamt-Total" sheetId="23" r:id="rId30"/>
    <sheet name="30-TYP-A-Gesamt-Total" sheetId="24" r:id="rId31"/>
    <sheet name="31-TYP-B-Gesamt-Total" sheetId="25" r:id="rId32"/>
    <sheet name="32-Graphik" sheetId="26" r:id="rId33"/>
    <sheet name="33-ALLE STELLEN" sheetId="27" r:id="rId34"/>
  </sheets>
  <definedNames>
    <definedName name="_xlnm.Print_Area" localSheetId="0">'00-Inhalt - Index'!$A$4:$C$41</definedName>
    <definedName name="_xlnm.Print_Area" localSheetId="1">'01-TYP-A_Stufe_1_MA-Kosten'!$A$4:$L$268</definedName>
    <definedName name="_xlnm.Print_Area" localSheetId="2">'02-TYP-A_Stufe_2_MA-Kosten'!$A$4:$L$477</definedName>
    <definedName name="_xlnm.Print_Area" localSheetId="3">'03-TYP-B_Stufe_1_MA-Ksoten'!$A$4:$L$259</definedName>
    <definedName name="_xlnm.Print_Area" localSheetId="4">'04-TYP-B_Stufe_2_MA-Kosten '!$A$4:$L$628</definedName>
    <definedName name="_xlnm.Print_Area" localSheetId="5">'05-MA-IT-Kosten-Grosses-Packet'!$A$4:$L$6</definedName>
    <definedName name="_xlnm.Print_Area" localSheetId="6">'06-MA-IT-Lizenen-GROSSES-Pack'!$A$4:$L$35</definedName>
    <definedName name="_xlnm.Print_Area" localSheetId="7">'07-MA-IT-KLEINES-Packet'!$A$4:$L$26</definedName>
    <definedName name="_xlnm.Print_Area" localSheetId="8">'08-MA-IT-Lizenzen-KLEINES-Pac'!$A$4:$L$32</definedName>
    <definedName name="_xlnm.Print_Area" localSheetId="9">'09-TYP-A-Maschienen-Park'!$A$4:$L$42</definedName>
    <definedName name="_xlnm.Print_Area" localSheetId="10">'10-TYP-A-Aufbereitungs-Anlage'!$A$4:$L$30</definedName>
    <definedName name="_xlnm.Print_Area" localSheetId="11">'11-TYB-A-Mobi-Förder-Instalatio'!$A$4:$L$20</definedName>
    <definedName name="_xlnm.Print_Area" localSheetId="12">'12-TYP-A-Erfoderliche IT '!$A$4:$L$17</definedName>
    <definedName name="_xlnm.Print_Area" localSheetId="13">'13-TYP-A-Verbrauchs-Prdukte'!$A$4:$L$19</definedName>
    <definedName name="_xlnm.Print_Area" localSheetId="14">'14-TYP-A-Fuhrpark'!$A$4:$L$6</definedName>
    <definedName name="_xlnm.Print_Area" localSheetId="15">'15-TYP-A-VERKAUFS-ATELIER-LÄDEN'!$A$4:$L$6</definedName>
    <definedName name="_xlnm.Print_Area" localSheetId="16">'16-TYP-A-Miete &amp; Kaution'!$A$4:$L$20</definedName>
    <definedName name="_xlnm.Print_Area" localSheetId="17">'17-TYP-B Miete &amp; Kaution'!$A$4:$L$23</definedName>
    <definedName name="_xlnm.Print_Area" localSheetId="18">'18-TYP-B-Mobiliar &amp; IT'!$A$4:$L$6</definedName>
    <definedName name="_xlnm.Print_Area" localSheetId="19">'19-TYP-B-TV-Studio Einricht '!$A$4:$L$6</definedName>
    <definedName name="_xlnm.Print_Area" localSheetId="20">'20-TYP-B-IT-Firmen-Lizenzen '!$A$4:$L$14</definedName>
    <definedName name="_xlnm.Print_Area" localSheetId="21">'21-TYP-B-Fach-Verbands-Beiträge'!$A$4:$L$6</definedName>
    <definedName name="_xlnm.Print_Area" localSheetId="22">'22-TYP-B-Sponsorings-Beiträge'!$A$4:$L$6</definedName>
    <definedName name="_xlnm.Print_Area" localSheetId="23">'23-TYP-A-Stufe 1-WEBE-Spotos'!$A$4:$L$6</definedName>
    <definedName name="_xlnm.Print_Area" localSheetId="24">'24-TYP-A-Stufe 2-WEBE-Spot'!$A$4:$L$6</definedName>
    <definedName name="_xlnm.Print_Area" localSheetId="25">'25-TYP-B-Stufe 1-Digi-Medienhä '!$A$4:$L$6</definedName>
    <definedName name="_xlnm.Print_Area" localSheetId="26">'26-TYP-B-PERS-Digi-Medienhäuser'!$A$4:$L$6</definedName>
    <definedName name="_xlnm.Print_Area" localSheetId="27">'27-TYP-B-Webung-Fach-Zeitsc'!$A$4:$L$6</definedName>
    <definedName name="_xlnm.Print_Area" localSheetId="28">'28-TYP-B-Druck&amp;Porto'!$A$4:$L$6</definedName>
    <definedName name="_xlnm.Print_Area" localSheetId="29">'29-TYP-A &amp; TYB-B-Gesamt-Total'!$A$4:$L$42</definedName>
    <definedName name="_xlnm.Print_Area" localSheetId="30">'30-TYP-A-Gesamt-Total'!$A$5:$L$34</definedName>
    <definedName name="_xlnm.Print_Area" localSheetId="31">'31-TYP-B-Gesamt-Total'!$A$4:$L$18</definedName>
    <definedName name="_xlnm.Print_Area" localSheetId="32">'32-Graphik'!$A$1:$F$20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44" i="28" l="1"/>
  <c r="L267" i="2"/>
  <c r="G89" i="2"/>
  <c r="K89" i="2" s="1"/>
  <c r="I88" i="2"/>
  <c r="K88" i="2" s="1"/>
  <c r="G88" i="2"/>
  <c r="G87" i="2"/>
  <c r="I87" i="2" s="1"/>
  <c r="K87" i="2" s="1"/>
  <c r="G86" i="2"/>
  <c r="I86" i="2" s="1"/>
  <c r="K86" i="2" s="1"/>
  <c r="G85" i="2"/>
  <c r="I85" i="2" s="1"/>
  <c r="K85" i="2" s="1"/>
  <c r="G84" i="2"/>
  <c r="G90" i="2" s="1"/>
  <c r="I83" i="2"/>
  <c r="I82" i="2"/>
  <c r="K82" i="2" s="1"/>
  <c r="I262" i="28"/>
  <c r="K262" i="28" s="1"/>
  <c r="I260" i="28"/>
  <c r="K260" i="28" s="1"/>
  <c r="G268" i="28"/>
  <c r="I268" i="28" s="1"/>
  <c r="G267" i="28"/>
  <c r="I267" i="28" s="1"/>
  <c r="K267" i="28" s="1"/>
  <c r="G266" i="28"/>
  <c r="I266" i="28" s="1"/>
  <c r="K266" i="28" s="1"/>
  <c r="G265" i="28"/>
  <c r="I265" i="28" s="1"/>
  <c r="K265" i="28" s="1"/>
  <c r="G264" i="28"/>
  <c r="I264" i="28" s="1"/>
  <c r="K264" i="28" s="1"/>
  <c r="G263" i="28"/>
  <c r="I261" i="28"/>
  <c r="K261" i="28" s="1"/>
  <c r="I259" i="28"/>
  <c r="K259" i="28" s="1"/>
  <c r="G121" i="2"/>
  <c r="K121" i="2" s="1"/>
  <c r="G120" i="2"/>
  <c r="I120" i="2" s="1"/>
  <c r="K120" i="2" s="1"/>
  <c r="G119" i="2"/>
  <c r="I119" i="2" s="1"/>
  <c r="K119" i="2" s="1"/>
  <c r="G118" i="2"/>
  <c r="I118" i="2" s="1"/>
  <c r="K118" i="2" s="1"/>
  <c r="G117" i="2"/>
  <c r="I117" i="2" s="1"/>
  <c r="K117" i="2" s="1"/>
  <c r="G116" i="2"/>
  <c r="I115" i="2"/>
  <c r="I114" i="2"/>
  <c r="K114" i="2" s="1"/>
  <c r="I291" i="28"/>
  <c r="K291" i="28" s="1"/>
  <c r="I290" i="28"/>
  <c r="K290" i="28" s="1"/>
  <c r="I302" i="28"/>
  <c r="K302" i="28" s="1"/>
  <c r="I301" i="28"/>
  <c r="K301" i="28" s="1"/>
  <c r="I300" i="28"/>
  <c r="K300" i="28" s="1"/>
  <c r="I299" i="28"/>
  <c r="K299" i="28" s="1"/>
  <c r="I298" i="28"/>
  <c r="K298" i="28" s="1"/>
  <c r="I289" i="28"/>
  <c r="K289" i="28" s="1"/>
  <c r="I288" i="28"/>
  <c r="K288" i="28" s="1"/>
  <c r="I287" i="28"/>
  <c r="K287" i="28" s="1"/>
  <c r="I128" i="28"/>
  <c r="K128" i="28" s="1"/>
  <c r="I127" i="28"/>
  <c r="K127" i="28" s="1"/>
  <c r="G308" i="28"/>
  <c r="I308" i="28" s="1"/>
  <c r="K308" i="28" s="1"/>
  <c r="G307" i="28"/>
  <c r="I307" i="28" s="1"/>
  <c r="K307" i="28" s="1"/>
  <c r="G306" i="28"/>
  <c r="I306" i="28" s="1"/>
  <c r="K306" i="28" s="1"/>
  <c r="G305" i="28"/>
  <c r="I305" i="28" s="1"/>
  <c r="K305" i="28" s="1"/>
  <c r="G304" i="28"/>
  <c r="I304" i="28" s="1"/>
  <c r="G303" i="28"/>
  <c r="I297" i="28"/>
  <c r="K297" i="28" s="1"/>
  <c r="I296" i="28"/>
  <c r="K296" i="28" s="1"/>
  <c r="I295" i="28"/>
  <c r="K295" i="28" s="1"/>
  <c r="I294" i="28"/>
  <c r="K294" i="28" s="1"/>
  <c r="I293" i="28"/>
  <c r="K293" i="28" s="1"/>
  <c r="I292" i="28"/>
  <c r="K292" i="28" s="1"/>
  <c r="I286" i="28"/>
  <c r="K286" i="28" s="1"/>
  <c r="I285" i="28"/>
  <c r="K285" i="28" s="1"/>
  <c r="I284" i="28"/>
  <c r="K284" i="28" s="1"/>
  <c r="I283" i="28"/>
  <c r="K283" i="28" s="1"/>
  <c r="I282" i="28"/>
  <c r="K282" i="28" s="1"/>
  <c r="I281" i="28"/>
  <c r="K281" i="28" s="1"/>
  <c r="I280" i="28"/>
  <c r="K280" i="28" s="1"/>
  <c r="I279" i="28"/>
  <c r="K279" i="28" s="1"/>
  <c r="I278" i="28"/>
  <c r="K278" i="28" s="1"/>
  <c r="I277" i="28"/>
  <c r="K277" i="28" s="1"/>
  <c r="I276" i="28"/>
  <c r="K276" i="28" s="1"/>
  <c r="I275" i="28"/>
  <c r="K275" i="28" s="1"/>
  <c r="I274" i="28"/>
  <c r="K274" i="28" s="1"/>
  <c r="I273" i="28"/>
  <c r="K273" i="28" s="1"/>
  <c r="I272" i="28"/>
  <c r="K272" i="28" s="1"/>
  <c r="I271" i="28"/>
  <c r="K271" i="28" s="1"/>
  <c r="G251" i="28"/>
  <c r="I251" i="28" s="1"/>
  <c r="K251" i="28" s="1"/>
  <c r="G252" i="28"/>
  <c r="I252" i="28" s="1"/>
  <c r="K252" i="28" s="1"/>
  <c r="G253" i="28"/>
  <c r="I253" i="28" s="1"/>
  <c r="K253" i="28" s="1"/>
  <c r="G254" i="28"/>
  <c r="I254" i="28" s="1"/>
  <c r="G255" i="28"/>
  <c r="I255" i="28" s="1"/>
  <c r="K255" i="28" s="1"/>
  <c r="G256" i="28"/>
  <c r="I256" i="28" s="1"/>
  <c r="I250" i="28"/>
  <c r="K250" i="28" s="1"/>
  <c r="I249" i="28"/>
  <c r="K249" i="28" s="1"/>
  <c r="I248" i="28"/>
  <c r="K248" i="28" s="1"/>
  <c r="I247" i="28"/>
  <c r="K247" i="28" s="1"/>
  <c r="I246" i="28"/>
  <c r="K246" i="28" s="1"/>
  <c r="I245" i="28"/>
  <c r="K245" i="28" s="1"/>
  <c r="I244" i="28"/>
  <c r="K244" i="28" s="1"/>
  <c r="I243" i="28"/>
  <c r="K243" i="28" s="1"/>
  <c r="I242" i="28"/>
  <c r="K242" i="28" s="1"/>
  <c r="I241" i="28"/>
  <c r="K241" i="28" s="1"/>
  <c r="I240" i="28"/>
  <c r="K240" i="28" s="1"/>
  <c r="I239" i="28"/>
  <c r="K239" i="28" s="1"/>
  <c r="I238" i="28"/>
  <c r="K238" i="28" s="1"/>
  <c r="I237" i="28"/>
  <c r="K237" i="28" s="1"/>
  <c r="G2039" i="28"/>
  <c r="I2039" i="28" s="1"/>
  <c r="G2038" i="28"/>
  <c r="I2038" i="28" s="1"/>
  <c r="G2037" i="28"/>
  <c r="I2037" i="28" s="1"/>
  <c r="G2036" i="28"/>
  <c r="I2036" i="28" s="1"/>
  <c r="G2035" i="28"/>
  <c r="G2034" i="28"/>
  <c r="I2034" i="28" s="1"/>
  <c r="I2033" i="28"/>
  <c r="G2030" i="28"/>
  <c r="I2030" i="28" s="1"/>
  <c r="G2029" i="28"/>
  <c r="I2029" i="28" s="1"/>
  <c r="G2028" i="28"/>
  <c r="I2028" i="28" s="1"/>
  <c r="G2027" i="28"/>
  <c r="I2027" i="28" s="1"/>
  <c r="G2026" i="28"/>
  <c r="I2026" i="28" s="1"/>
  <c r="G2025" i="28"/>
  <c r="I2025" i="28" s="1"/>
  <c r="I2024" i="28"/>
  <c r="G2021" i="28"/>
  <c r="I2021" i="28" s="1"/>
  <c r="G2020" i="28"/>
  <c r="I2020" i="28" s="1"/>
  <c r="G2019" i="28"/>
  <c r="I2019" i="28" s="1"/>
  <c r="G2018" i="28"/>
  <c r="I2018" i="28" s="1"/>
  <c r="G2017" i="28"/>
  <c r="G2016" i="28"/>
  <c r="I2016" i="28" s="1"/>
  <c r="I2015" i="28"/>
  <c r="G2012" i="28"/>
  <c r="I2012" i="28" s="1"/>
  <c r="G2011" i="28"/>
  <c r="I2011" i="28" s="1"/>
  <c r="G2010" i="28"/>
  <c r="I2010" i="28" s="1"/>
  <c r="G2009" i="28"/>
  <c r="I2009" i="28" s="1"/>
  <c r="G2008" i="28"/>
  <c r="I2008" i="28" s="1"/>
  <c r="G2007" i="28"/>
  <c r="I2007" i="28" s="1"/>
  <c r="I2006" i="28"/>
  <c r="G2003" i="28"/>
  <c r="I2003" i="28" s="1"/>
  <c r="G2002" i="28"/>
  <c r="I2002" i="28" s="1"/>
  <c r="G2001" i="28"/>
  <c r="I2001" i="28" s="1"/>
  <c r="G2000" i="28"/>
  <c r="I2000" i="28" s="1"/>
  <c r="G1999" i="28"/>
  <c r="G1998" i="28"/>
  <c r="I1998" i="28" s="1"/>
  <c r="I1997" i="28"/>
  <c r="G1994" i="28"/>
  <c r="I1994" i="28" s="1"/>
  <c r="G1993" i="28"/>
  <c r="I1993" i="28" s="1"/>
  <c r="G1992" i="28"/>
  <c r="I1992" i="28" s="1"/>
  <c r="G1991" i="28"/>
  <c r="I1991" i="28" s="1"/>
  <c r="G1990" i="28"/>
  <c r="I1990" i="28" s="1"/>
  <c r="G1989" i="28"/>
  <c r="I1989" i="28" s="1"/>
  <c r="I1988" i="28"/>
  <c r="G1985" i="28"/>
  <c r="I1985" i="28" s="1"/>
  <c r="G1984" i="28"/>
  <c r="I1984" i="28" s="1"/>
  <c r="G1983" i="28"/>
  <c r="I1983" i="28" s="1"/>
  <c r="G1982" i="28"/>
  <c r="I1982" i="28" s="1"/>
  <c r="G1981" i="28"/>
  <c r="G1980" i="28"/>
  <c r="I1980" i="28" s="1"/>
  <c r="I1979" i="28"/>
  <c r="G1976" i="28"/>
  <c r="I1976" i="28" s="1"/>
  <c r="G1975" i="28"/>
  <c r="I1975" i="28" s="1"/>
  <c r="G1974" i="28"/>
  <c r="I1974" i="28" s="1"/>
  <c r="G1973" i="28"/>
  <c r="I1973" i="28" s="1"/>
  <c r="G1972" i="28"/>
  <c r="I1972" i="28" s="1"/>
  <c r="G1971" i="28"/>
  <c r="I1971" i="28" s="1"/>
  <c r="I1970" i="28"/>
  <c r="G1967" i="28"/>
  <c r="I1967" i="28" s="1"/>
  <c r="G1966" i="28"/>
  <c r="I1966" i="28" s="1"/>
  <c r="G1965" i="28"/>
  <c r="I1965" i="28" s="1"/>
  <c r="G1964" i="28"/>
  <c r="I1964" i="28" s="1"/>
  <c r="G1963" i="28"/>
  <c r="I1963" i="28" s="1"/>
  <c r="G1962" i="28"/>
  <c r="I1962" i="28" s="1"/>
  <c r="I1961" i="28"/>
  <c r="G1958" i="28"/>
  <c r="I1958" i="28" s="1"/>
  <c r="G1957" i="28"/>
  <c r="I1957" i="28" s="1"/>
  <c r="G1956" i="28"/>
  <c r="I1956" i="28" s="1"/>
  <c r="G1955" i="28"/>
  <c r="I1955" i="28" s="1"/>
  <c r="G1954" i="28"/>
  <c r="G1953" i="28"/>
  <c r="I1953" i="28" s="1"/>
  <c r="I1952" i="28"/>
  <c r="G1949" i="28"/>
  <c r="I1949" i="28" s="1"/>
  <c r="G1948" i="28"/>
  <c r="I1948" i="28" s="1"/>
  <c r="G1947" i="28"/>
  <c r="I1947" i="28" s="1"/>
  <c r="G1946" i="28"/>
  <c r="I1946" i="28" s="1"/>
  <c r="G1945" i="28"/>
  <c r="G1944" i="28"/>
  <c r="I1944" i="28" s="1"/>
  <c r="I1943" i="28"/>
  <c r="G1940" i="28"/>
  <c r="I1940" i="28" s="1"/>
  <c r="G1939" i="28"/>
  <c r="I1939" i="28" s="1"/>
  <c r="G1938" i="28"/>
  <c r="I1938" i="28" s="1"/>
  <c r="G1937" i="28"/>
  <c r="I1937" i="28" s="1"/>
  <c r="G1936" i="28"/>
  <c r="I1936" i="28" s="1"/>
  <c r="G1935" i="28"/>
  <c r="I1935" i="28" s="1"/>
  <c r="I1934" i="28"/>
  <c r="G1931" i="28"/>
  <c r="I1931" i="28" s="1"/>
  <c r="G1930" i="28"/>
  <c r="I1930" i="28" s="1"/>
  <c r="G1929" i="28"/>
  <c r="I1929" i="28" s="1"/>
  <c r="G1928" i="28"/>
  <c r="I1928" i="28" s="1"/>
  <c r="G1927" i="28"/>
  <c r="I1927" i="28" s="1"/>
  <c r="G1926" i="28"/>
  <c r="I1926" i="28" s="1"/>
  <c r="I1925" i="28"/>
  <c r="G1922" i="28"/>
  <c r="I1922" i="28" s="1"/>
  <c r="G1921" i="28"/>
  <c r="I1921" i="28" s="1"/>
  <c r="G1920" i="28"/>
  <c r="I1920" i="28" s="1"/>
  <c r="G1919" i="28"/>
  <c r="I1919" i="28" s="1"/>
  <c r="G1918" i="28"/>
  <c r="G1917" i="28"/>
  <c r="I1917" i="28" s="1"/>
  <c r="I1916" i="28"/>
  <c r="G1913" i="28"/>
  <c r="I1913" i="28" s="1"/>
  <c r="G1912" i="28"/>
  <c r="I1912" i="28" s="1"/>
  <c r="G1911" i="28"/>
  <c r="I1911" i="28" s="1"/>
  <c r="G1910" i="28"/>
  <c r="I1910" i="28" s="1"/>
  <c r="G1909" i="28"/>
  <c r="I1909" i="28" s="1"/>
  <c r="G1908" i="28"/>
  <c r="I1908" i="28" s="1"/>
  <c r="I1907" i="28"/>
  <c r="G1904" i="28"/>
  <c r="I1904" i="28" s="1"/>
  <c r="G1903" i="28"/>
  <c r="I1903" i="28" s="1"/>
  <c r="G1902" i="28"/>
  <c r="I1902" i="28" s="1"/>
  <c r="G1901" i="28"/>
  <c r="I1901" i="28" s="1"/>
  <c r="G1900" i="28"/>
  <c r="I1900" i="28" s="1"/>
  <c r="G1899" i="28"/>
  <c r="I1899" i="28" s="1"/>
  <c r="I1898" i="28"/>
  <c r="G1895" i="28"/>
  <c r="I1895" i="28" s="1"/>
  <c r="G1894" i="28"/>
  <c r="I1894" i="28" s="1"/>
  <c r="G1893" i="28"/>
  <c r="I1893" i="28" s="1"/>
  <c r="G1892" i="28"/>
  <c r="I1892" i="28" s="1"/>
  <c r="G1891" i="28"/>
  <c r="G1890" i="28"/>
  <c r="I1890" i="28" s="1"/>
  <c r="I1889" i="28"/>
  <c r="G1886" i="28"/>
  <c r="I1886" i="28" s="1"/>
  <c r="G1885" i="28"/>
  <c r="I1885" i="28" s="1"/>
  <c r="G1884" i="28"/>
  <c r="I1884" i="28" s="1"/>
  <c r="G1883" i="28"/>
  <c r="I1883" i="28" s="1"/>
  <c r="G1882" i="28"/>
  <c r="I1882" i="28" s="1"/>
  <c r="G1881" i="28"/>
  <c r="I1881" i="28" s="1"/>
  <c r="I1880" i="28"/>
  <c r="G1877" i="28"/>
  <c r="I1877" i="28" s="1"/>
  <c r="G1876" i="28"/>
  <c r="I1876" i="28" s="1"/>
  <c r="G1875" i="28"/>
  <c r="I1875" i="28" s="1"/>
  <c r="G1874" i="28"/>
  <c r="I1874" i="28" s="1"/>
  <c r="G1873" i="28"/>
  <c r="G1872" i="28"/>
  <c r="I1872" i="28" s="1"/>
  <c r="I1871" i="28"/>
  <c r="G1868" i="28"/>
  <c r="I1868" i="28" s="1"/>
  <c r="G1867" i="28"/>
  <c r="I1867" i="28" s="1"/>
  <c r="G1866" i="28"/>
  <c r="I1866" i="28" s="1"/>
  <c r="G1865" i="28"/>
  <c r="I1865" i="28" s="1"/>
  <c r="G1864" i="28"/>
  <c r="G1863" i="28"/>
  <c r="I1863" i="28" s="1"/>
  <c r="I1862" i="28"/>
  <c r="G1859" i="28"/>
  <c r="I1859" i="28" s="1"/>
  <c r="G1858" i="28"/>
  <c r="I1858" i="28" s="1"/>
  <c r="G1857" i="28"/>
  <c r="I1857" i="28" s="1"/>
  <c r="G1856" i="28"/>
  <c r="I1856" i="28" s="1"/>
  <c r="G1855" i="28"/>
  <c r="G1854" i="28"/>
  <c r="I1854" i="28" s="1"/>
  <c r="I1853" i="28"/>
  <c r="G1850" i="28"/>
  <c r="I1850" i="28" s="1"/>
  <c r="G1849" i="28"/>
  <c r="I1849" i="28" s="1"/>
  <c r="G1848" i="28"/>
  <c r="I1848" i="28" s="1"/>
  <c r="G1847" i="28"/>
  <c r="I1847" i="28" s="1"/>
  <c r="G1846" i="28"/>
  <c r="I1846" i="28" s="1"/>
  <c r="G1845" i="28"/>
  <c r="I1845" i="28" s="1"/>
  <c r="I1844" i="28"/>
  <c r="G1841" i="28"/>
  <c r="I1841" i="28" s="1"/>
  <c r="G1840" i="28"/>
  <c r="I1840" i="28" s="1"/>
  <c r="G1839" i="28"/>
  <c r="I1839" i="28" s="1"/>
  <c r="G1838" i="28"/>
  <c r="I1838" i="28" s="1"/>
  <c r="G1837" i="28"/>
  <c r="G1836" i="28"/>
  <c r="I1836" i="28" s="1"/>
  <c r="I1835" i="28"/>
  <c r="G1832" i="28"/>
  <c r="I1832" i="28" s="1"/>
  <c r="G1831" i="28"/>
  <c r="I1831" i="28" s="1"/>
  <c r="G1830" i="28"/>
  <c r="I1830" i="28" s="1"/>
  <c r="G1829" i="28"/>
  <c r="I1829" i="28" s="1"/>
  <c r="G1828" i="28"/>
  <c r="I1828" i="28" s="1"/>
  <c r="G1827" i="28"/>
  <c r="I1827" i="28" s="1"/>
  <c r="I1826" i="28"/>
  <c r="G1823" i="28"/>
  <c r="I1823" i="28" s="1"/>
  <c r="G1822" i="28"/>
  <c r="I1822" i="28" s="1"/>
  <c r="G1821" i="28"/>
  <c r="I1821" i="28" s="1"/>
  <c r="G1820" i="28"/>
  <c r="I1820" i="28" s="1"/>
  <c r="G1819" i="28"/>
  <c r="I1819" i="28" s="1"/>
  <c r="G1818" i="28"/>
  <c r="I1818" i="28" s="1"/>
  <c r="I1817" i="28"/>
  <c r="G1814" i="28"/>
  <c r="I1814" i="28" s="1"/>
  <c r="G1813" i="28"/>
  <c r="I1813" i="28" s="1"/>
  <c r="G1812" i="28"/>
  <c r="I1812" i="28" s="1"/>
  <c r="G1811" i="28"/>
  <c r="I1811" i="28" s="1"/>
  <c r="G1810" i="28"/>
  <c r="I1810" i="28" s="1"/>
  <c r="G1809" i="28"/>
  <c r="I1809" i="28" s="1"/>
  <c r="I1808" i="28"/>
  <c r="G1805" i="28"/>
  <c r="I1805" i="28" s="1"/>
  <c r="G1804" i="28"/>
  <c r="I1804" i="28" s="1"/>
  <c r="G1803" i="28"/>
  <c r="I1803" i="28" s="1"/>
  <c r="G1802" i="28"/>
  <c r="I1802" i="28" s="1"/>
  <c r="G1801" i="28"/>
  <c r="I1801" i="28" s="1"/>
  <c r="G1800" i="28"/>
  <c r="I1800" i="28" s="1"/>
  <c r="I1799" i="28"/>
  <c r="G1796" i="28"/>
  <c r="I1796" i="28" s="1"/>
  <c r="G1795" i="28"/>
  <c r="I1795" i="28" s="1"/>
  <c r="G1794" i="28"/>
  <c r="I1794" i="28" s="1"/>
  <c r="G1793" i="28"/>
  <c r="I1793" i="28" s="1"/>
  <c r="G1792" i="28"/>
  <c r="I1792" i="28" s="1"/>
  <c r="G1791" i="28"/>
  <c r="I1791" i="28" s="1"/>
  <c r="I1790" i="28"/>
  <c r="G1787" i="28"/>
  <c r="I1787" i="28" s="1"/>
  <c r="G1786" i="28"/>
  <c r="I1786" i="28" s="1"/>
  <c r="G1785" i="28"/>
  <c r="I1785" i="28" s="1"/>
  <c r="G1784" i="28"/>
  <c r="I1784" i="28" s="1"/>
  <c r="G1783" i="28"/>
  <c r="G1782" i="28"/>
  <c r="I1782" i="28" s="1"/>
  <c r="I1781" i="28"/>
  <c r="G1778" i="28"/>
  <c r="I1778" i="28" s="1"/>
  <c r="G1777" i="28"/>
  <c r="I1777" i="28" s="1"/>
  <c r="G1776" i="28"/>
  <c r="I1776" i="28" s="1"/>
  <c r="G1775" i="28"/>
  <c r="I1775" i="28" s="1"/>
  <c r="G1774" i="28"/>
  <c r="G1773" i="28"/>
  <c r="I1773" i="28" s="1"/>
  <c r="I1772" i="28"/>
  <c r="G1769" i="28"/>
  <c r="I1769" i="28" s="1"/>
  <c r="G1768" i="28"/>
  <c r="I1768" i="28" s="1"/>
  <c r="G1767" i="28"/>
  <c r="I1767" i="28" s="1"/>
  <c r="G1766" i="28"/>
  <c r="I1766" i="28" s="1"/>
  <c r="G1765" i="28"/>
  <c r="G1764" i="28"/>
  <c r="I1764" i="28" s="1"/>
  <c r="I1763" i="28"/>
  <c r="G1760" i="28"/>
  <c r="I1760" i="28" s="1"/>
  <c r="G1759" i="28"/>
  <c r="I1759" i="28" s="1"/>
  <c r="G1758" i="28"/>
  <c r="I1758" i="28" s="1"/>
  <c r="G1757" i="28"/>
  <c r="I1757" i="28" s="1"/>
  <c r="G1756" i="28"/>
  <c r="G1755" i="28"/>
  <c r="I1755" i="28" s="1"/>
  <c r="I1754" i="28"/>
  <c r="G1751" i="28"/>
  <c r="I1751" i="28" s="1"/>
  <c r="G1750" i="28"/>
  <c r="I1750" i="28" s="1"/>
  <c r="G1749" i="28"/>
  <c r="I1749" i="28" s="1"/>
  <c r="G1748" i="28"/>
  <c r="I1748" i="28" s="1"/>
  <c r="G1747" i="28"/>
  <c r="G1746" i="28"/>
  <c r="I1746" i="28" s="1"/>
  <c r="I1745" i="28"/>
  <c r="G1742" i="28"/>
  <c r="I1742" i="28" s="1"/>
  <c r="G1741" i="28"/>
  <c r="I1741" i="28" s="1"/>
  <c r="G1740" i="28"/>
  <c r="I1740" i="28" s="1"/>
  <c r="G1739" i="28"/>
  <c r="I1739" i="28" s="1"/>
  <c r="G1738" i="28"/>
  <c r="I1738" i="28" s="1"/>
  <c r="G1737" i="28"/>
  <c r="I1737" i="28" s="1"/>
  <c r="I1736" i="28"/>
  <c r="G1733" i="28"/>
  <c r="I1733" i="28" s="1"/>
  <c r="G1732" i="28"/>
  <c r="I1732" i="28" s="1"/>
  <c r="G1731" i="28"/>
  <c r="I1731" i="28" s="1"/>
  <c r="G1730" i="28"/>
  <c r="I1730" i="28" s="1"/>
  <c r="G1729" i="28"/>
  <c r="G1728" i="28"/>
  <c r="I1728" i="28" s="1"/>
  <c r="I1727" i="28"/>
  <c r="G1724" i="28"/>
  <c r="I1724" i="28" s="1"/>
  <c r="G1723" i="28"/>
  <c r="I1723" i="28" s="1"/>
  <c r="G1722" i="28"/>
  <c r="I1722" i="28" s="1"/>
  <c r="G1721" i="28"/>
  <c r="I1721" i="28" s="1"/>
  <c r="G1720" i="28"/>
  <c r="I1720" i="28" s="1"/>
  <c r="G1719" i="28"/>
  <c r="I1719" i="28" s="1"/>
  <c r="I1718" i="28"/>
  <c r="G1715" i="28"/>
  <c r="I1715" i="28" s="1"/>
  <c r="G1714" i="28"/>
  <c r="I1714" i="28" s="1"/>
  <c r="G1713" i="28"/>
  <c r="I1713" i="28" s="1"/>
  <c r="G1712" i="28"/>
  <c r="I1712" i="28" s="1"/>
  <c r="G1711" i="28"/>
  <c r="G1710" i="28"/>
  <c r="I1710" i="28" s="1"/>
  <c r="I1709" i="28"/>
  <c r="G1706" i="28"/>
  <c r="I1706" i="28" s="1"/>
  <c r="G1705" i="28"/>
  <c r="I1705" i="28" s="1"/>
  <c r="G1704" i="28"/>
  <c r="I1704" i="28" s="1"/>
  <c r="G1703" i="28"/>
  <c r="I1703" i="28" s="1"/>
  <c r="G1702" i="28"/>
  <c r="G1701" i="28"/>
  <c r="I1701" i="28" s="1"/>
  <c r="I1700" i="28"/>
  <c r="G1697" i="28"/>
  <c r="I1697" i="28" s="1"/>
  <c r="G1696" i="28"/>
  <c r="I1696" i="28" s="1"/>
  <c r="G1695" i="28"/>
  <c r="I1695" i="28" s="1"/>
  <c r="G1694" i="28"/>
  <c r="I1694" i="28" s="1"/>
  <c r="G1693" i="28"/>
  <c r="G1692" i="28"/>
  <c r="I1692" i="28" s="1"/>
  <c r="I1691" i="28"/>
  <c r="L31" i="32"/>
  <c r="L21" i="32"/>
  <c r="G104" i="4"/>
  <c r="I104" i="4" s="1"/>
  <c r="K104" i="4" s="1"/>
  <c r="G103" i="4"/>
  <c r="I103" i="4" s="1"/>
  <c r="K103" i="4" s="1"/>
  <c r="G102" i="4"/>
  <c r="I102" i="4" s="1"/>
  <c r="K102" i="4" s="1"/>
  <c r="G101" i="4"/>
  <c r="I101" i="4" s="1"/>
  <c r="K101" i="4" s="1"/>
  <c r="G100" i="4"/>
  <c r="I100" i="4" s="1"/>
  <c r="K100" i="4" s="1"/>
  <c r="G99" i="4"/>
  <c r="I98" i="4"/>
  <c r="K98" i="4" s="1"/>
  <c r="I97" i="4"/>
  <c r="K97" i="4" s="1"/>
  <c r="I96" i="4"/>
  <c r="K96" i="4" s="1"/>
  <c r="I95" i="4"/>
  <c r="K95" i="4" s="1"/>
  <c r="I94" i="4"/>
  <c r="K94" i="4" s="1"/>
  <c r="I93" i="4"/>
  <c r="K93" i="4" s="1"/>
  <c r="I92" i="4"/>
  <c r="K92" i="4" s="1"/>
  <c r="I91" i="4"/>
  <c r="K91" i="4" s="1"/>
  <c r="I90" i="4"/>
  <c r="K90" i="4" s="1"/>
  <c r="I89" i="4"/>
  <c r="K89" i="4" s="1"/>
  <c r="I88" i="4"/>
  <c r="K88" i="4" s="1"/>
  <c r="I87" i="4"/>
  <c r="K87" i="4" s="1"/>
  <c r="I86" i="4"/>
  <c r="K86" i="4" s="1"/>
  <c r="I85" i="4"/>
  <c r="K85" i="4" s="1"/>
  <c r="I84" i="4"/>
  <c r="K84" i="4" s="1"/>
  <c r="I83" i="4"/>
  <c r="K83" i="4" s="1"/>
  <c r="I82" i="4"/>
  <c r="K82" i="4" s="1"/>
  <c r="I81" i="4"/>
  <c r="K81" i="4" s="1"/>
  <c r="I80" i="4"/>
  <c r="K80" i="4" s="1"/>
  <c r="I79" i="4"/>
  <c r="K79" i="4" s="1"/>
  <c r="I78" i="4"/>
  <c r="K78" i="4" s="1"/>
  <c r="I77" i="4"/>
  <c r="K77" i="4" s="1"/>
  <c r="I76" i="4"/>
  <c r="K76" i="4" s="1"/>
  <c r="I75" i="4"/>
  <c r="K75" i="4" s="1"/>
  <c r="I74" i="4"/>
  <c r="K74" i="4" s="1"/>
  <c r="I73" i="4"/>
  <c r="K73" i="4" s="1"/>
  <c r="I72" i="4"/>
  <c r="K72" i="4" s="1"/>
  <c r="I71" i="4"/>
  <c r="K71" i="4" s="1"/>
  <c r="I70" i="4"/>
  <c r="K70" i="4" s="1"/>
  <c r="I69" i="4"/>
  <c r="K69" i="4" s="1"/>
  <c r="G66" i="4"/>
  <c r="I66" i="4" s="1"/>
  <c r="K66" i="4" s="1"/>
  <c r="G65" i="4"/>
  <c r="I65" i="4" s="1"/>
  <c r="K65" i="4" s="1"/>
  <c r="G64" i="4"/>
  <c r="I64" i="4" s="1"/>
  <c r="K64" i="4" s="1"/>
  <c r="G63" i="4"/>
  <c r="I63" i="4" s="1"/>
  <c r="K63" i="4" s="1"/>
  <c r="G62" i="4"/>
  <c r="I62" i="4" s="1"/>
  <c r="K62" i="4" s="1"/>
  <c r="G61" i="4"/>
  <c r="I61" i="4" s="1"/>
  <c r="K61" i="4" s="1"/>
  <c r="I60" i="4"/>
  <c r="K60" i="4" s="1"/>
  <c r="I59" i="4"/>
  <c r="K59" i="4" s="1"/>
  <c r="I58" i="4"/>
  <c r="K58" i="4" s="1"/>
  <c r="I57" i="4"/>
  <c r="K57" i="4" s="1"/>
  <c r="I56" i="4"/>
  <c r="K56" i="4" s="1"/>
  <c r="I55" i="4"/>
  <c r="K55" i="4" s="1"/>
  <c r="I54" i="4"/>
  <c r="K54" i="4" s="1"/>
  <c r="I53" i="4"/>
  <c r="K53" i="4" s="1"/>
  <c r="I52" i="4"/>
  <c r="K52" i="4" s="1"/>
  <c r="I51" i="4"/>
  <c r="K51" i="4" s="1"/>
  <c r="I50" i="4"/>
  <c r="I49" i="4"/>
  <c r="K49" i="4" s="1"/>
  <c r="I48" i="4"/>
  <c r="K48" i="4" s="1"/>
  <c r="I47" i="4"/>
  <c r="K47" i="4" s="1"/>
  <c r="G159" i="2"/>
  <c r="I159" i="2" s="1"/>
  <c r="K159" i="2" s="1"/>
  <c r="G158" i="2"/>
  <c r="I158" i="2" s="1"/>
  <c r="K158" i="2" s="1"/>
  <c r="G157" i="2"/>
  <c r="I157" i="2" s="1"/>
  <c r="K157" i="2" s="1"/>
  <c r="G156" i="2"/>
  <c r="I156" i="2" s="1"/>
  <c r="K156" i="2" s="1"/>
  <c r="G155" i="2"/>
  <c r="I155" i="2" s="1"/>
  <c r="K155" i="2" s="1"/>
  <c r="G154" i="2"/>
  <c r="I153" i="2"/>
  <c r="K153" i="2" s="1"/>
  <c r="I152" i="2"/>
  <c r="K152" i="2" s="1"/>
  <c r="I151" i="2"/>
  <c r="K151" i="2" s="1"/>
  <c r="I150" i="2"/>
  <c r="K150" i="2" s="1"/>
  <c r="I149" i="2"/>
  <c r="K149" i="2" s="1"/>
  <c r="I148" i="2"/>
  <c r="K148" i="2" s="1"/>
  <c r="I147" i="2"/>
  <c r="K147" i="2" s="1"/>
  <c r="I146" i="2"/>
  <c r="K146" i="2" s="1"/>
  <c r="I145" i="2"/>
  <c r="K145" i="2" s="1"/>
  <c r="I144" i="2"/>
  <c r="K144" i="2" s="1"/>
  <c r="I143" i="2"/>
  <c r="K143" i="2" s="1"/>
  <c r="I142" i="2"/>
  <c r="K142" i="2" s="1"/>
  <c r="I141" i="2"/>
  <c r="K141" i="2" s="1"/>
  <c r="I140" i="2"/>
  <c r="K140" i="2" s="1"/>
  <c r="I139" i="2"/>
  <c r="K139" i="2" s="1"/>
  <c r="I138" i="2"/>
  <c r="K138" i="2" s="1"/>
  <c r="I137" i="2"/>
  <c r="K137" i="2" s="1"/>
  <c r="I136" i="2"/>
  <c r="K136" i="2" s="1"/>
  <c r="I135" i="2"/>
  <c r="K135" i="2" s="1"/>
  <c r="I134" i="2"/>
  <c r="K134" i="2" s="1"/>
  <c r="I133" i="2"/>
  <c r="K133" i="2" s="1"/>
  <c r="I132" i="2"/>
  <c r="K132" i="2" s="1"/>
  <c r="I131" i="2"/>
  <c r="K131" i="2" s="1"/>
  <c r="I130" i="2"/>
  <c r="K130" i="2" s="1"/>
  <c r="I129" i="2"/>
  <c r="K129" i="2" s="1"/>
  <c r="I128" i="2"/>
  <c r="K128" i="2" s="1"/>
  <c r="I127" i="2"/>
  <c r="K127" i="2" s="1"/>
  <c r="I126" i="2"/>
  <c r="K126" i="2" s="1"/>
  <c r="I125" i="2"/>
  <c r="K125" i="2" s="1"/>
  <c r="I124" i="2"/>
  <c r="K124" i="2" s="1"/>
  <c r="I105" i="2"/>
  <c r="K105" i="2" s="1"/>
  <c r="I104" i="2"/>
  <c r="K104" i="2" s="1"/>
  <c r="I103" i="2"/>
  <c r="K103" i="2" s="1"/>
  <c r="I102" i="2"/>
  <c r="K102" i="2" s="1"/>
  <c r="I97" i="2"/>
  <c r="K97" i="2" s="1"/>
  <c r="I96" i="2"/>
  <c r="K96" i="2" s="1"/>
  <c r="I95" i="2"/>
  <c r="K95" i="2" s="1"/>
  <c r="I101" i="2"/>
  <c r="K101" i="2" s="1"/>
  <c r="I100" i="2"/>
  <c r="K100" i="2" s="1"/>
  <c r="I99" i="2"/>
  <c r="K99" i="2" s="1"/>
  <c r="I98" i="2"/>
  <c r="K98" i="2" s="1"/>
  <c r="G111" i="2"/>
  <c r="I111" i="2" s="1"/>
  <c r="K111" i="2" s="1"/>
  <c r="G110" i="2"/>
  <c r="I110" i="2" s="1"/>
  <c r="K110" i="2" s="1"/>
  <c r="G109" i="2"/>
  <c r="I109" i="2" s="1"/>
  <c r="K109" i="2" s="1"/>
  <c r="G108" i="2"/>
  <c r="I108" i="2" s="1"/>
  <c r="K108" i="2" s="1"/>
  <c r="G107" i="2"/>
  <c r="I107" i="2" s="1"/>
  <c r="K107" i="2" s="1"/>
  <c r="G106" i="2"/>
  <c r="L41" i="25"/>
  <c r="L11" i="32"/>
  <c r="L27" i="32"/>
  <c r="L25" i="32"/>
  <c r="L23" i="32"/>
  <c r="L65" i="23"/>
  <c r="L15" i="22"/>
  <c r="L13" i="22"/>
  <c r="L11" i="22"/>
  <c r="L9" i="22"/>
  <c r="L7" i="22"/>
  <c r="L25" i="21"/>
  <c r="L27" i="21"/>
  <c r="L23" i="21"/>
  <c r="L21" i="21"/>
  <c r="L39" i="25"/>
  <c r="L43" i="25"/>
  <c r="L17" i="20"/>
  <c r="L15" i="20" s="1"/>
  <c r="L41" i="24"/>
  <c r="L25" i="24"/>
  <c r="L43" i="24" s="1"/>
  <c r="L29" i="23"/>
  <c r="L67" i="23" s="1"/>
  <c r="L29" i="8"/>
  <c r="L27" i="8" s="1"/>
  <c r="L25" i="33"/>
  <c r="L23" i="33"/>
  <c r="L21" i="33"/>
  <c r="L15" i="34"/>
  <c r="L13" i="34"/>
  <c r="L11" i="34"/>
  <c r="L9" i="34"/>
  <c r="L7" i="34"/>
  <c r="L15" i="30"/>
  <c r="L13" i="30"/>
  <c r="L11" i="30"/>
  <c r="L9" i="30"/>
  <c r="L7" i="30"/>
  <c r="L17" i="35"/>
  <c r="L15" i="35"/>
  <c r="L13" i="35"/>
  <c r="L11" i="35"/>
  <c r="L9" i="35"/>
  <c r="L7" i="35"/>
  <c r="L17" i="31"/>
  <c r="L15" i="31"/>
  <c r="L13" i="31"/>
  <c r="L11" i="31"/>
  <c r="L9" i="31"/>
  <c r="L7" i="31"/>
  <c r="L19" i="33"/>
  <c r="L17" i="33"/>
  <c r="L15" i="33"/>
  <c r="L13" i="33"/>
  <c r="L11" i="33"/>
  <c r="L9" i="33"/>
  <c r="L7" i="33"/>
  <c r="L19" i="32"/>
  <c r="L17" i="32"/>
  <c r="L15" i="32"/>
  <c r="L13" i="32"/>
  <c r="L9" i="32"/>
  <c r="L7" i="32"/>
  <c r="L19" i="21"/>
  <c r="L17" i="21"/>
  <c r="L15" i="21"/>
  <c r="L13" i="21"/>
  <c r="L11" i="21"/>
  <c r="L9" i="21"/>
  <c r="L7" i="21"/>
  <c r="L31" i="6"/>
  <c r="J21" i="19"/>
  <c r="L21" i="19" s="1"/>
  <c r="J19" i="19"/>
  <c r="L19" i="19" s="1"/>
  <c r="J17" i="19"/>
  <c r="L17" i="19" s="1"/>
  <c r="J15" i="19"/>
  <c r="L15" i="19" s="1"/>
  <c r="J13" i="19"/>
  <c r="L13" i="19" s="1"/>
  <c r="J11" i="19"/>
  <c r="L11" i="19" s="1"/>
  <c r="J9" i="19"/>
  <c r="L9" i="19" s="1"/>
  <c r="J7" i="19"/>
  <c r="L7" i="19" s="1"/>
  <c r="J17" i="18"/>
  <c r="L17" i="18" s="1"/>
  <c r="J15" i="18"/>
  <c r="L15" i="18" s="1"/>
  <c r="L13" i="10"/>
  <c r="L37" i="7"/>
  <c r="L35" i="9"/>
  <c r="L33" i="9" s="1"/>
  <c r="G1688" i="28"/>
  <c r="I1688" i="28" s="1"/>
  <c r="G1687" i="28"/>
  <c r="I1687" i="28" s="1"/>
  <c r="G1686" i="28"/>
  <c r="I1686" i="28" s="1"/>
  <c r="G1685" i="28"/>
  <c r="I1685" i="28" s="1"/>
  <c r="G1684" i="28"/>
  <c r="I1684" i="28" s="1"/>
  <c r="G1683" i="28"/>
  <c r="I1683" i="28" s="1"/>
  <c r="I1682" i="28"/>
  <c r="G1679" i="28"/>
  <c r="I1679" i="28" s="1"/>
  <c r="G1678" i="28"/>
  <c r="I1678" i="28" s="1"/>
  <c r="G1677" i="28"/>
  <c r="I1677" i="28" s="1"/>
  <c r="G1676" i="28"/>
  <c r="G1675" i="28"/>
  <c r="I1675" i="28" s="1"/>
  <c r="G1674" i="28"/>
  <c r="I1674" i="28" s="1"/>
  <c r="I1673" i="28"/>
  <c r="G1670" i="28"/>
  <c r="I1670" i="28" s="1"/>
  <c r="G1669" i="28"/>
  <c r="I1669" i="28" s="1"/>
  <c r="G1668" i="28"/>
  <c r="I1668" i="28" s="1"/>
  <c r="G1667" i="28"/>
  <c r="I1667" i="28" s="1"/>
  <c r="G1666" i="28"/>
  <c r="I1666" i="28" s="1"/>
  <c r="G1665" i="28"/>
  <c r="I1665" i="28" s="1"/>
  <c r="I1664" i="28"/>
  <c r="G1661" i="28"/>
  <c r="I1661" i="28" s="1"/>
  <c r="G1660" i="28"/>
  <c r="I1660" i="28" s="1"/>
  <c r="G1659" i="28"/>
  <c r="I1659" i="28" s="1"/>
  <c r="G1658" i="28"/>
  <c r="I1658" i="28" s="1"/>
  <c r="G1657" i="28"/>
  <c r="I1657" i="28" s="1"/>
  <c r="G1656" i="28"/>
  <c r="I1656" i="28" s="1"/>
  <c r="I1655" i="28"/>
  <c r="G1652" i="28"/>
  <c r="G1651" i="28"/>
  <c r="I1651" i="28" s="1"/>
  <c r="G1650" i="28"/>
  <c r="I1650" i="28" s="1"/>
  <c r="G1649" i="28"/>
  <c r="I1649" i="28" s="1"/>
  <c r="G1648" i="28"/>
  <c r="I1648" i="28" s="1"/>
  <c r="G1647" i="28"/>
  <c r="I1647" i="28" s="1"/>
  <c r="I1646" i="28"/>
  <c r="I1645" i="28"/>
  <c r="I1644" i="28"/>
  <c r="I1643" i="28"/>
  <c r="G1640" i="28"/>
  <c r="I1640" i="28" s="1"/>
  <c r="G1639" i="28"/>
  <c r="I1639" i="28" s="1"/>
  <c r="G1638" i="28"/>
  <c r="I1638" i="28" s="1"/>
  <c r="G1637" i="28"/>
  <c r="I1637" i="28" s="1"/>
  <c r="G1636" i="28"/>
  <c r="I1636" i="28" s="1"/>
  <c r="G1635" i="28"/>
  <c r="I1635" i="28" s="1"/>
  <c r="I1634" i="28"/>
  <c r="I1633" i="28"/>
  <c r="I1632" i="28"/>
  <c r="I1631" i="28"/>
  <c r="G1628" i="28"/>
  <c r="I1628" i="28" s="1"/>
  <c r="G1627" i="28"/>
  <c r="I1627" i="28" s="1"/>
  <c r="G1626" i="28"/>
  <c r="I1626" i="28" s="1"/>
  <c r="G1625" i="28"/>
  <c r="I1625" i="28" s="1"/>
  <c r="G1624" i="28"/>
  <c r="G1623" i="28"/>
  <c r="I1623" i="28" s="1"/>
  <c r="I1622" i="28"/>
  <c r="I1621" i="28"/>
  <c r="I1620" i="28"/>
  <c r="I1619" i="28"/>
  <c r="G1616" i="28"/>
  <c r="I1616" i="28" s="1"/>
  <c r="G1615" i="28"/>
  <c r="I1615" i="28" s="1"/>
  <c r="G1614" i="28"/>
  <c r="I1614" i="28" s="1"/>
  <c r="G1613" i="28"/>
  <c r="I1613" i="28" s="1"/>
  <c r="G1612" i="28"/>
  <c r="I1612" i="28" s="1"/>
  <c r="G1611" i="28"/>
  <c r="I1611" i="28" s="1"/>
  <c r="I1610" i="28"/>
  <c r="I1609" i="28"/>
  <c r="I1608" i="28"/>
  <c r="I1607" i="28"/>
  <c r="G1604" i="28"/>
  <c r="I1604" i="28" s="1"/>
  <c r="G1603" i="28"/>
  <c r="I1603" i="28" s="1"/>
  <c r="G1602" i="28"/>
  <c r="I1602" i="28" s="1"/>
  <c r="G1601" i="28"/>
  <c r="I1601" i="28" s="1"/>
  <c r="G1600" i="28"/>
  <c r="G1599" i="28"/>
  <c r="I1599" i="28" s="1"/>
  <c r="I1598" i="28"/>
  <c r="I1597" i="28"/>
  <c r="I1596" i="28"/>
  <c r="I1595" i="28"/>
  <c r="G1592" i="28"/>
  <c r="I1592" i="28" s="1"/>
  <c r="G1591" i="28"/>
  <c r="I1591" i="28" s="1"/>
  <c r="G1590" i="28"/>
  <c r="I1590" i="28" s="1"/>
  <c r="G1589" i="28"/>
  <c r="I1589" i="28" s="1"/>
  <c r="G1588" i="28"/>
  <c r="I1588" i="28" s="1"/>
  <c r="G1587" i="28"/>
  <c r="I1587" i="28" s="1"/>
  <c r="I1586" i="28"/>
  <c r="I1585" i="28"/>
  <c r="I1584" i="28"/>
  <c r="I1583" i="28"/>
  <c r="G1580" i="28"/>
  <c r="I1580" i="28" s="1"/>
  <c r="G1579" i="28"/>
  <c r="I1579" i="28" s="1"/>
  <c r="G1578" i="28"/>
  <c r="I1578" i="28" s="1"/>
  <c r="G1577" i="28"/>
  <c r="I1577" i="28" s="1"/>
  <c r="G1576" i="28"/>
  <c r="I1576" i="28" s="1"/>
  <c r="G1575" i="28"/>
  <c r="I1575" i="28" s="1"/>
  <c r="I1574" i="28"/>
  <c r="I1573" i="28"/>
  <c r="I1572" i="28"/>
  <c r="I1571" i="28"/>
  <c r="G1568" i="28"/>
  <c r="I1568" i="28" s="1"/>
  <c r="G1567" i="28"/>
  <c r="I1567" i="28" s="1"/>
  <c r="G1566" i="28"/>
  <c r="I1566" i="28" s="1"/>
  <c r="G1565" i="28"/>
  <c r="I1565" i="28" s="1"/>
  <c r="G1564" i="28"/>
  <c r="I1564" i="28" s="1"/>
  <c r="G1563" i="28"/>
  <c r="I1563" i="28" s="1"/>
  <c r="I1562" i="28"/>
  <c r="I1561" i="28"/>
  <c r="I1560" i="28"/>
  <c r="I1559" i="28"/>
  <c r="G1556" i="28"/>
  <c r="I1556" i="28" s="1"/>
  <c r="G1555" i="28"/>
  <c r="I1555" i="28" s="1"/>
  <c r="G1554" i="28"/>
  <c r="G1553" i="28"/>
  <c r="I1553" i="28" s="1"/>
  <c r="G1552" i="28"/>
  <c r="I1552" i="28" s="1"/>
  <c r="G1551" i="28"/>
  <c r="I1551" i="28" s="1"/>
  <c r="I1550" i="28"/>
  <c r="I1549" i="28"/>
  <c r="I1548" i="28"/>
  <c r="I1547" i="28"/>
  <c r="G1544" i="28"/>
  <c r="G1543" i="28"/>
  <c r="I1543" i="28" s="1"/>
  <c r="G1542" i="28"/>
  <c r="I1542" i="28" s="1"/>
  <c r="G1541" i="28"/>
  <c r="I1541" i="28" s="1"/>
  <c r="G1540" i="28"/>
  <c r="I1540" i="28" s="1"/>
  <c r="G1539" i="28"/>
  <c r="I1539" i="28" s="1"/>
  <c r="I1538" i="28"/>
  <c r="I1537" i="28"/>
  <c r="I1536" i="28"/>
  <c r="I1535" i="28"/>
  <c r="G1532" i="28"/>
  <c r="I1532" i="28" s="1"/>
  <c r="G1531" i="28"/>
  <c r="I1531" i="28" s="1"/>
  <c r="G1530" i="28"/>
  <c r="I1530" i="28" s="1"/>
  <c r="G1529" i="28"/>
  <c r="I1529" i="28" s="1"/>
  <c r="G1528" i="28"/>
  <c r="G1527" i="28"/>
  <c r="I1527" i="28" s="1"/>
  <c r="I1526" i="28"/>
  <c r="I1525" i="28"/>
  <c r="I1524" i="28"/>
  <c r="I1523" i="28"/>
  <c r="G1520" i="28"/>
  <c r="I1520" i="28" s="1"/>
  <c r="G1519" i="28"/>
  <c r="I1519" i="28" s="1"/>
  <c r="G1518" i="28"/>
  <c r="I1518" i="28" s="1"/>
  <c r="G1517" i="28"/>
  <c r="I1517" i="28" s="1"/>
  <c r="G1516" i="28"/>
  <c r="I1516" i="28" s="1"/>
  <c r="G1515" i="28"/>
  <c r="I1515" i="28" s="1"/>
  <c r="I1514" i="28"/>
  <c r="I1513" i="28"/>
  <c r="I1512" i="28"/>
  <c r="I1511" i="28"/>
  <c r="G1508" i="28"/>
  <c r="I1508" i="28" s="1"/>
  <c r="G1507" i="28"/>
  <c r="I1507" i="28" s="1"/>
  <c r="G1506" i="28"/>
  <c r="I1506" i="28" s="1"/>
  <c r="G1505" i="28"/>
  <c r="I1505" i="28" s="1"/>
  <c r="G1504" i="28"/>
  <c r="G1503" i="28"/>
  <c r="I1503" i="28" s="1"/>
  <c r="I1502" i="28"/>
  <c r="I1501" i="28"/>
  <c r="I1500" i="28"/>
  <c r="I1499" i="28"/>
  <c r="G1496" i="28"/>
  <c r="I1496" i="28" s="1"/>
  <c r="G1495" i="28"/>
  <c r="I1495" i="28" s="1"/>
  <c r="G1494" i="28"/>
  <c r="I1494" i="28" s="1"/>
  <c r="G1493" i="28"/>
  <c r="I1493" i="28" s="1"/>
  <c r="G1492" i="28"/>
  <c r="I1492" i="28" s="1"/>
  <c r="G1491" i="28"/>
  <c r="I1491" i="28" s="1"/>
  <c r="I1490" i="28"/>
  <c r="I1489" i="28"/>
  <c r="I1488" i="28"/>
  <c r="I1487" i="28"/>
  <c r="G1484" i="28"/>
  <c r="I1484" i="28" s="1"/>
  <c r="G1483" i="28"/>
  <c r="I1483" i="28" s="1"/>
  <c r="G1482" i="28"/>
  <c r="I1482" i="28" s="1"/>
  <c r="G1481" i="28"/>
  <c r="I1481" i="28" s="1"/>
  <c r="G1480" i="28"/>
  <c r="G1479" i="28"/>
  <c r="I1479" i="28" s="1"/>
  <c r="I1478" i="28"/>
  <c r="I1477" i="28"/>
  <c r="I1476" i="28"/>
  <c r="I1475" i="28"/>
  <c r="G1472" i="28"/>
  <c r="I1472" i="28" s="1"/>
  <c r="G1471" i="28"/>
  <c r="I1471" i="28" s="1"/>
  <c r="G1470" i="28"/>
  <c r="I1470" i="28" s="1"/>
  <c r="G1469" i="28"/>
  <c r="I1469" i="28" s="1"/>
  <c r="G1468" i="28"/>
  <c r="I1468" i="28" s="1"/>
  <c r="G1467" i="28"/>
  <c r="I1467" i="28" s="1"/>
  <c r="I1466" i="28"/>
  <c r="G1463" i="28"/>
  <c r="I1463" i="28" s="1"/>
  <c r="G1462" i="28"/>
  <c r="I1462" i="28" s="1"/>
  <c r="G1461" i="28"/>
  <c r="I1461" i="28" s="1"/>
  <c r="G1460" i="28"/>
  <c r="I1460" i="28" s="1"/>
  <c r="G1459" i="28"/>
  <c r="I1459" i="28" s="1"/>
  <c r="G1458" i="28"/>
  <c r="I1458" i="28" s="1"/>
  <c r="I1457" i="28"/>
  <c r="G1454" i="28"/>
  <c r="I1454" i="28" s="1"/>
  <c r="G1453" i="28"/>
  <c r="I1453" i="28" s="1"/>
  <c r="G1452" i="28"/>
  <c r="I1452" i="28" s="1"/>
  <c r="G1451" i="28"/>
  <c r="I1451" i="28" s="1"/>
  <c r="G1450" i="28"/>
  <c r="I1450" i="28" s="1"/>
  <c r="G1449" i="28"/>
  <c r="I1449" i="28" s="1"/>
  <c r="I1448" i="28"/>
  <c r="G1445" i="28"/>
  <c r="I1445" i="28" s="1"/>
  <c r="G1444" i="28"/>
  <c r="I1444" i="28" s="1"/>
  <c r="G1443" i="28"/>
  <c r="I1443" i="28" s="1"/>
  <c r="G1442" i="28"/>
  <c r="I1442" i="28" s="1"/>
  <c r="G1441" i="28"/>
  <c r="I1441" i="28" s="1"/>
  <c r="G1440" i="28"/>
  <c r="I1440" i="28" s="1"/>
  <c r="I1439" i="28"/>
  <c r="G1436" i="28"/>
  <c r="I1436" i="28" s="1"/>
  <c r="G1435" i="28"/>
  <c r="I1435" i="28" s="1"/>
  <c r="G1434" i="28"/>
  <c r="I1434" i="28" s="1"/>
  <c r="G1433" i="28"/>
  <c r="I1433" i="28" s="1"/>
  <c r="G1432" i="28"/>
  <c r="I1432" i="28" s="1"/>
  <c r="G1431" i="28"/>
  <c r="I1431" i="28" s="1"/>
  <c r="I1430" i="28"/>
  <c r="G1427" i="28"/>
  <c r="I1427" i="28" s="1"/>
  <c r="G1426" i="28"/>
  <c r="I1426" i="28" s="1"/>
  <c r="G1425" i="28"/>
  <c r="I1425" i="28" s="1"/>
  <c r="G1424" i="28"/>
  <c r="I1424" i="28" s="1"/>
  <c r="G1423" i="28"/>
  <c r="I1423" i="28" s="1"/>
  <c r="G1422" i="28"/>
  <c r="I1422" i="28" s="1"/>
  <c r="I1421" i="28"/>
  <c r="G1418" i="28"/>
  <c r="I1418" i="28" s="1"/>
  <c r="G1417" i="28"/>
  <c r="I1417" i="28" s="1"/>
  <c r="G1416" i="28"/>
  <c r="I1416" i="28" s="1"/>
  <c r="G1415" i="28"/>
  <c r="I1415" i="28" s="1"/>
  <c r="G1414" i="28"/>
  <c r="I1414" i="28" s="1"/>
  <c r="G1413" i="28"/>
  <c r="I1413" i="28" s="1"/>
  <c r="I1412" i="28"/>
  <c r="G1409" i="28"/>
  <c r="I1409" i="28" s="1"/>
  <c r="G1408" i="28"/>
  <c r="I1408" i="28" s="1"/>
  <c r="G1407" i="28"/>
  <c r="I1407" i="28" s="1"/>
  <c r="G1406" i="28"/>
  <c r="I1406" i="28" s="1"/>
  <c r="G1405" i="28"/>
  <c r="G1404" i="28"/>
  <c r="I1404" i="28" s="1"/>
  <c r="I1403" i="28"/>
  <c r="G1400" i="28"/>
  <c r="I1400" i="28" s="1"/>
  <c r="G1399" i="28"/>
  <c r="I1399" i="28" s="1"/>
  <c r="G1398" i="28"/>
  <c r="I1398" i="28" s="1"/>
  <c r="G1397" i="28"/>
  <c r="I1397" i="28" s="1"/>
  <c r="G1396" i="28"/>
  <c r="I1396" i="28" s="1"/>
  <c r="G1395" i="28"/>
  <c r="I1395" i="28" s="1"/>
  <c r="I1394" i="28"/>
  <c r="G1391" i="28"/>
  <c r="I1391" i="28" s="1"/>
  <c r="G1390" i="28"/>
  <c r="I1390" i="28" s="1"/>
  <c r="G1389" i="28"/>
  <c r="I1389" i="28" s="1"/>
  <c r="G1388" i="28"/>
  <c r="I1388" i="28" s="1"/>
  <c r="G1387" i="28"/>
  <c r="I1387" i="28" s="1"/>
  <c r="G1386" i="28"/>
  <c r="I1386" i="28" s="1"/>
  <c r="I1385" i="28"/>
  <c r="G1382" i="28"/>
  <c r="I1382" i="28" s="1"/>
  <c r="G1381" i="28"/>
  <c r="I1381" i="28" s="1"/>
  <c r="G1380" i="28"/>
  <c r="I1380" i="28" s="1"/>
  <c r="G1379" i="28"/>
  <c r="I1379" i="28" s="1"/>
  <c r="G1378" i="28"/>
  <c r="I1378" i="28" s="1"/>
  <c r="G1377" i="28"/>
  <c r="I1377" i="28" s="1"/>
  <c r="I1376" i="28"/>
  <c r="G1373" i="28"/>
  <c r="I1373" i="28" s="1"/>
  <c r="G1372" i="28"/>
  <c r="I1372" i="28" s="1"/>
  <c r="G1371" i="28"/>
  <c r="I1371" i="28" s="1"/>
  <c r="G1370" i="28"/>
  <c r="I1370" i="28" s="1"/>
  <c r="G1369" i="28"/>
  <c r="I1369" i="28" s="1"/>
  <c r="G1368" i="28"/>
  <c r="I1368" i="28" s="1"/>
  <c r="I1367" i="28"/>
  <c r="G1364" i="28"/>
  <c r="I1364" i="28" s="1"/>
  <c r="G1363" i="28"/>
  <c r="I1363" i="28" s="1"/>
  <c r="G1362" i="28"/>
  <c r="I1362" i="28" s="1"/>
  <c r="G1361" i="28"/>
  <c r="I1361" i="28" s="1"/>
  <c r="G1360" i="28"/>
  <c r="I1360" i="28" s="1"/>
  <c r="G1359" i="28"/>
  <c r="I1359" i="28" s="1"/>
  <c r="I1358" i="28"/>
  <c r="G1355" i="28"/>
  <c r="I1355" i="28" s="1"/>
  <c r="G1354" i="28"/>
  <c r="I1354" i="28" s="1"/>
  <c r="G1353" i="28"/>
  <c r="I1353" i="28" s="1"/>
  <c r="G1352" i="28"/>
  <c r="I1352" i="28" s="1"/>
  <c r="G1351" i="28"/>
  <c r="G1350" i="28"/>
  <c r="I1350" i="28" s="1"/>
  <c r="I1349" i="28"/>
  <c r="G1346" i="28"/>
  <c r="I1346" i="28" s="1"/>
  <c r="G1345" i="28"/>
  <c r="I1345" i="28" s="1"/>
  <c r="G1344" i="28"/>
  <c r="I1344" i="28" s="1"/>
  <c r="G1343" i="28"/>
  <c r="I1343" i="28" s="1"/>
  <c r="G1342" i="28"/>
  <c r="I1342" i="28" s="1"/>
  <c r="G1341" i="28"/>
  <c r="I1341" i="28" s="1"/>
  <c r="I1340" i="28"/>
  <c r="I1339" i="28"/>
  <c r="I1338" i="28"/>
  <c r="I1337" i="28"/>
  <c r="G1334" i="28"/>
  <c r="I1334" i="28" s="1"/>
  <c r="G1333" i="28"/>
  <c r="I1333" i="28" s="1"/>
  <c r="G1332" i="28"/>
  <c r="I1332" i="28" s="1"/>
  <c r="G1331" i="28"/>
  <c r="G1330" i="28"/>
  <c r="I1330" i="28" s="1"/>
  <c r="G1329" i="28"/>
  <c r="I1329" i="28" s="1"/>
  <c r="I1328" i="28"/>
  <c r="G1325" i="28"/>
  <c r="I1325" i="28" s="1"/>
  <c r="G1324" i="28"/>
  <c r="I1324" i="28" s="1"/>
  <c r="G1323" i="28"/>
  <c r="I1323" i="28" s="1"/>
  <c r="G1322" i="28"/>
  <c r="I1322" i="28" s="1"/>
  <c r="G1321" i="28"/>
  <c r="I1321" i="28" s="1"/>
  <c r="G1320" i="28"/>
  <c r="I1320" i="28" s="1"/>
  <c r="I1319" i="28"/>
  <c r="G1316" i="28"/>
  <c r="I1316" i="28" s="1"/>
  <c r="G1315" i="28"/>
  <c r="I1315" i="28" s="1"/>
  <c r="G1314" i="28"/>
  <c r="I1314" i="28" s="1"/>
  <c r="G1313" i="28"/>
  <c r="I1313" i="28" s="1"/>
  <c r="G1312" i="28"/>
  <c r="I1312" i="28" s="1"/>
  <c r="G1311" i="28"/>
  <c r="I1311" i="28" s="1"/>
  <c r="I1310" i="28"/>
  <c r="G1307" i="28"/>
  <c r="I1307" i="28" s="1"/>
  <c r="G1306" i="28"/>
  <c r="I1306" i="28" s="1"/>
  <c r="G1305" i="28"/>
  <c r="I1305" i="28" s="1"/>
  <c r="G1304" i="28"/>
  <c r="G1303" i="28"/>
  <c r="I1303" i="28" s="1"/>
  <c r="G1302" i="28"/>
  <c r="I1302" i="28" s="1"/>
  <c r="I1301" i="28"/>
  <c r="G1298" i="28"/>
  <c r="I1298" i="28" s="1"/>
  <c r="G1297" i="28"/>
  <c r="I1297" i="28" s="1"/>
  <c r="G1296" i="28"/>
  <c r="I1296" i="28" s="1"/>
  <c r="G1295" i="28"/>
  <c r="I1295" i="28" s="1"/>
  <c r="G1294" i="28"/>
  <c r="I1294" i="28" s="1"/>
  <c r="G1293" i="28"/>
  <c r="I1293" i="28" s="1"/>
  <c r="I1292" i="28"/>
  <c r="G1289" i="28"/>
  <c r="I1289" i="28" s="1"/>
  <c r="G1288" i="28"/>
  <c r="I1288" i="28" s="1"/>
  <c r="G1287" i="28"/>
  <c r="I1287" i="28" s="1"/>
  <c r="G1286" i="28"/>
  <c r="I1286" i="28" s="1"/>
  <c r="G1285" i="28"/>
  <c r="I1285" i="28" s="1"/>
  <c r="G1284" i="28"/>
  <c r="I1284" i="28" s="1"/>
  <c r="I1283" i="28"/>
  <c r="G1280" i="28"/>
  <c r="I1280" i="28" s="1"/>
  <c r="G1279" i="28"/>
  <c r="I1279" i="28" s="1"/>
  <c r="G1278" i="28"/>
  <c r="G1277" i="28"/>
  <c r="I1277" i="28" s="1"/>
  <c r="G1276" i="28"/>
  <c r="I1276" i="28" s="1"/>
  <c r="G1275" i="28"/>
  <c r="I1275" i="28" s="1"/>
  <c r="I1274" i="28"/>
  <c r="G1271" i="28"/>
  <c r="I1271" i="28" s="1"/>
  <c r="G1270" i="28"/>
  <c r="I1270" i="28" s="1"/>
  <c r="G1269" i="28"/>
  <c r="G1268" i="28"/>
  <c r="I1268" i="28" s="1"/>
  <c r="G1267" i="28"/>
  <c r="I1267" i="28" s="1"/>
  <c r="G1266" i="28"/>
  <c r="I1266" i="28" s="1"/>
  <c r="I1265" i="28"/>
  <c r="G1262" i="28"/>
  <c r="I1262" i="28" s="1"/>
  <c r="G1261" i="28"/>
  <c r="I1261" i="28" s="1"/>
  <c r="G1260" i="28"/>
  <c r="I1260" i="28" s="1"/>
  <c r="G1259" i="28"/>
  <c r="G1258" i="28"/>
  <c r="I1258" i="28" s="1"/>
  <c r="G1257" i="28"/>
  <c r="I1257" i="28" s="1"/>
  <c r="I1256" i="28"/>
  <c r="I1255" i="28"/>
  <c r="I1254" i="28"/>
  <c r="I1253" i="28"/>
  <c r="G1250" i="28"/>
  <c r="I1250" i="28" s="1"/>
  <c r="G1249" i="28"/>
  <c r="I1249" i="28" s="1"/>
  <c r="G1248" i="28"/>
  <c r="I1248" i="28" s="1"/>
  <c r="G1247" i="28"/>
  <c r="I1247" i="28" s="1"/>
  <c r="G1246" i="28"/>
  <c r="G1245" i="28"/>
  <c r="I1245" i="28" s="1"/>
  <c r="I1244" i="28"/>
  <c r="I1243" i="28"/>
  <c r="I1242" i="28"/>
  <c r="I1241" i="28"/>
  <c r="G1238" i="28"/>
  <c r="I1238" i="28" s="1"/>
  <c r="G1237" i="28"/>
  <c r="I1237" i="28" s="1"/>
  <c r="G1236" i="28"/>
  <c r="I1236" i="28" s="1"/>
  <c r="G1235" i="28"/>
  <c r="I1235" i="28" s="1"/>
  <c r="G1234" i="28"/>
  <c r="I1234" i="28" s="1"/>
  <c r="G1233" i="28"/>
  <c r="I1233" i="28" s="1"/>
  <c r="I1232" i="28"/>
  <c r="G1229" i="28"/>
  <c r="I1229" i="28" s="1"/>
  <c r="G1228" i="28"/>
  <c r="I1228" i="28" s="1"/>
  <c r="G1227" i="28"/>
  <c r="I1227" i="28" s="1"/>
  <c r="G1226" i="28"/>
  <c r="I1226" i="28" s="1"/>
  <c r="G1225" i="28"/>
  <c r="I1225" i="28" s="1"/>
  <c r="G1224" i="28"/>
  <c r="I1224" i="28" s="1"/>
  <c r="I1223" i="28"/>
  <c r="G1220" i="28"/>
  <c r="I1220" i="28" s="1"/>
  <c r="G1219" i="28"/>
  <c r="I1219" i="28" s="1"/>
  <c r="G1218" i="28"/>
  <c r="I1218" i="28" s="1"/>
  <c r="G1217" i="28"/>
  <c r="I1217" i="28" s="1"/>
  <c r="G1216" i="28"/>
  <c r="G1215" i="28"/>
  <c r="I1215" i="28" s="1"/>
  <c r="I1214" i="28"/>
  <c r="G1211" i="28"/>
  <c r="I1211" i="28" s="1"/>
  <c r="G1210" i="28"/>
  <c r="I1210" i="28" s="1"/>
  <c r="G1209" i="28"/>
  <c r="I1209" i="28" s="1"/>
  <c r="G1208" i="28"/>
  <c r="I1208" i="28" s="1"/>
  <c r="G1207" i="28"/>
  <c r="G1206" i="28"/>
  <c r="I1206" i="28" s="1"/>
  <c r="I1205" i="28"/>
  <c r="G1202" i="28"/>
  <c r="I1202" i="28" s="1"/>
  <c r="G1201" i="28"/>
  <c r="I1201" i="28" s="1"/>
  <c r="G1200" i="28"/>
  <c r="I1200" i="28" s="1"/>
  <c r="G1199" i="28"/>
  <c r="I1199" i="28" s="1"/>
  <c r="G1198" i="28"/>
  <c r="I1198" i="28" s="1"/>
  <c r="G1197" i="28"/>
  <c r="I1197" i="28" s="1"/>
  <c r="I1196" i="28"/>
  <c r="G1193" i="28"/>
  <c r="I1193" i="28" s="1"/>
  <c r="G1192" i="28"/>
  <c r="I1192" i="28" s="1"/>
  <c r="G1191" i="28"/>
  <c r="I1191" i="28" s="1"/>
  <c r="G1190" i="28"/>
  <c r="I1190" i="28" s="1"/>
  <c r="G1189" i="28"/>
  <c r="I1189" i="28" s="1"/>
  <c r="G1188" i="28"/>
  <c r="I1188" i="28" s="1"/>
  <c r="I1187" i="28"/>
  <c r="G1184" i="28"/>
  <c r="I1184" i="28" s="1"/>
  <c r="G1183" i="28"/>
  <c r="I1183" i="28" s="1"/>
  <c r="G1182" i="28"/>
  <c r="I1182" i="28" s="1"/>
  <c r="G1181" i="28"/>
  <c r="I1181" i="28" s="1"/>
  <c r="G1180" i="28"/>
  <c r="G1179" i="28"/>
  <c r="I1179" i="28" s="1"/>
  <c r="I1178" i="28"/>
  <c r="G1175" i="28"/>
  <c r="I1175" i="28" s="1"/>
  <c r="G1174" i="28"/>
  <c r="I1174" i="28" s="1"/>
  <c r="G1173" i="28"/>
  <c r="I1173" i="28" s="1"/>
  <c r="G1172" i="28"/>
  <c r="I1172" i="28" s="1"/>
  <c r="G1171" i="28"/>
  <c r="I1171" i="28" s="1"/>
  <c r="G1170" i="28"/>
  <c r="I1170" i="28" s="1"/>
  <c r="I1169" i="28"/>
  <c r="G1166" i="28"/>
  <c r="I1166" i="28" s="1"/>
  <c r="G1165" i="28"/>
  <c r="I1165" i="28" s="1"/>
  <c r="G1164" i="28"/>
  <c r="I1164" i="28" s="1"/>
  <c r="G1163" i="28"/>
  <c r="G1162" i="28"/>
  <c r="I1162" i="28" s="1"/>
  <c r="G1161" i="28"/>
  <c r="I1161" i="28" s="1"/>
  <c r="I1160" i="28"/>
  <c r="G1157" i="28"/>
  <c r="I1157" i="28" s="1"/>
  <c r="G1156" i="28"/>
  <c r="I1156" i="28" s="1"/>
  <c r="G1155" i="28"/>
  <c r="I1155" i="28" s="1"/>
  <c r="G1154" i="28"/>
  <c r="I1154" i="28" s="1"/>
  <c r="G1153" i="28"/>
  <c r="I1153" i="28" s="1"/>
  <c r="G1152" i="28"/>
  <c r="I1152" i="28" s="1"/>
  <c r="I1151" i="28"/>
  <c r="G1148" i="28"/>
  <c r="I1148" i="28" s="1"/>
  <c r="G1147" i="28"/>
  <c r="I1147" i="28" s="1"/>
  <c r="G1146" i="28"/>
  <c r="I1146" i="28" s="1"/>
  <c r="G1145" i="28"/>
  <c r="I1145" i="28" s="1"/>
  <c r="G1144" i="28"/>
  <c r="I1144" i="28" s="1"/>
  <c r="G1143" i="28"/>
  <c r="I1143" i="28" s="1"/>
  <c r="I1142" i="28"/>
  <c r="G1139" i="28"/>
  <c r="I1139" i="28" s="1"/>
  <c r="G1138" i="28"/>
  <c r="I1138" i="28" s="1"/>
  <c r="G1137" i="28"/>
  <c r="I1137" i="28" s="1"/>
  <c r="G1136" i="28"/>
  <c r="I1136" i="28" s="1"/>
  <c r="G1135" i="28"/>
  <c r="G1134" i="28"/>
  <c r="I1134" i="28" s="1"/>
  <c r="I1133" i="28"/>
  <c r="G1130" i="28"/>
  <c r="I1130" i="28" s="1"/>
  <c r="G1129" i="28"/>
  <c r="I1129" i="28" s="1"/>
  <c r="G1128" i="28"/>
  <c r="I1128" i="28" s="1"/>
  <c r="G1127" i="28"/>
  <c r="I1127" i="28" s="1"/>
  <c r="G1126" i="28"/>
  <c r="G1125" i="28"/>
  <c r="I1125" i="28" s="1"/>
  <c r="I1124" i="28"/>
  <c r="G1121" i="28"/>
  <c r="I1121" i="28" s="1"/>
  <c r="G1120" i="28"/>
  <c r="I1120" i="28" s="1"/>
  <c r="G1119" i="28"/>
  <c r="I1119" i="28" s="1"/>
  <c r="G1118" i="28"/>
  <c r="I1118" i="28" s="1"/>
  <c r="G1117" i="28"/>
  <c r="G1116" i="28"/>
  <c r="I1116" i="28" s="1"/>
  <c r="I1115" i="28"/>
  <c r="G1112" i="28"/>
  <c r="I1112" i="28" s="1"/>
  <c r="G1111" i="28"/>
  <c r="I1111" i="28" s="1"/>
  <c r="G1110" i="28"/>
  <c r="I1110" i="28" s="1"/>
  <c r="G1109" i="28"/>
  <c r="I1109" i="28" s="1"/>
  <c r="G1108" i="28"/>
  <c r="G1107" i="28"/>
  <c r="I1107" i="28" s="1"/>
  <c r="I1106" i="28"/>
  <c r="G1103" i="28"/>
  <c r="I1103" i="28" s="1"/>
  <c r="G1102" i="28"/>
  <c r="I1102" i="28" s="1"/>
  <c r="G1101" i="28"/>
  <c r="I1101" i="28" s="1"/>
  <c r="G1100" i="28"/>
  <c r="I1100" i="28" s="1"/>
  <c r="G1099" i="28"/>
  <c r="I1099" i="28" s="1"/>
  <c r="G1098" i="28"/>
  <c r="I1098" i="28" s="1"/>
  <c r="I1097" i="28"/>
  <c r="G1094" i="28"/>
  <c r="I1094" i="28" s="1"/>
  <c r="G1093" i="28"/>
  <c r="I1093" i="28" s="1"/>
  <c r="G1092" i="28"/>
  <c r="I1092" i="28" s="1"/>
  <c r="G1091" i="28"/>
  <c r="I1091" i="28" s="1"/>
  <c r="G1090" i="28"/>
  <c r="I1090" i="28" s="1"/>
  <c r="G1089" i="28"/>
  <c r="I1089" i="28" s="1"/>
  <c r="I1088" i="28"/>
  <c r="G1085" i="28"/>
  <c r="I1085" i="28" s="1"/>
  <c r="G1084" i="28"/>
  <c r="I1084" i="28" s="1"/>
  <c r="G1083" i="28"/>
  <c r="I1083" i="28" s="1"/>
  <c r="G1082" i="28"/>
  <c r="I1082" i="28" s="1"/>
  <c r="G1081" i="28"/>
  <c r="I1081" i="28" s="1"/>
  <c r="G1080" i="28"/>
  <c r="I1080" i="28" s="1"/>
  <c r="I1079" i="28"/>
  <c r="G1076" i="28"/>
  <c r="I1076" i="28" s="1"/>
  <c r="G1075" i="28"/>
  <c r="I1075" i="28" s="1"/>
  <c r="G1074" i="28"/>
  <c r="I1074" i="28" s="1"/>
  <c r="G1073" i="28"/>
  <c r="I1073" i="28" s="1"/>
  <c r="G1072" i="28"/>
  <c r="G1071" i="28"/>
  <c r="I1071" i="28" s="1"/>
  <c r="I1070" i="28"/>
  <c r="G1067" i="28"/>
  <c r="I1067" i="28" s="1"/>
  <c r="G1066" i="28"/>
  <c r="I1066" i="28" s="1"/>
  <c r="G1065" i="28"/>
  <c r="I1065" i="28" s="1"/>
  <c r="G1064" i="28"/>
  <c r="I1064" i="28" s="1"/>
  <c r="G1063" i="28"/>
  <c r="G1062" i="28"/>
  <c r="I1062" i="28" s="1"/>
  <c r="I1061" i="28"/>
  <c r="G1058" i="28"/>
  <c r="I1058" i="28" s="1"/>
  <c r="G1057" i="28"/>
  <c r="I1057" i="28" s="1"/>
  <c r="G1056" i="28"/>
  <c r="G1055" i="28"/>
  <c r="I1055" i="28" s="1"/>
  <c r="G1054" i="28"/>
  <c r="I1054" i="28" s="1"/>
  <c r="G1053" i="28"/>
  <c r="I1053" i="28" s="1"/>
  <c r="I1052" i="28"/>
  <c r="G1049" i="28"/>
  <c r="I1049" i="28" s="1"/>
  <c r="G1048" i="28"/>
  <c r="I1048" i="28" s="1"/>
  <c r="G1047" i="28"/>
  <c r="I1047" i="28" s="1"/>
  <c r="G1046" i="28"/>
  <c r="I1046" i="28" s="1"/>
  <c r="G1045" i="28"/>
  <c r="G1044" i="28"/>
  <c r="I1044" i="28" s="1"/>
  <c r="I1043" i="28"/>
  <c r="G1040" i="28"/>
  <c r="I1040" i="28" s="1"/>
  <c r="G1039" i="28"/>
  <c r="I1039" i="28" s="1"/>
  <c r="G1038" i="28"/>
  <c r="I1038" i="28" s="1"/>
  <c r="G1037" i="28"/>
  <c r="I1037" i="28" s="1"/>
  <c r="G1036" i="28"/>
  <c r="I1036" i="28" s="1"/>
  <c r="G1035" i="28"/>
  <c r="I1035" i="28" s="1"/>
  <c r="I1034" i="28"/>
  <c r="G1031" i="28"/>
  <c r="I1031" i="28" s="1"/>
  <c r="G1030" i="28"/>
  <c r="I1030" i="28" s="1"/>
  <c r="G1029" i="28"/>
  <c r="I1029" i="28" s="1"/>
  <c r="G1028" i="28"/>
  <c r="I1028" i="28" s="1"/>
  <c r="G1027" i="28"/>
  <c r="I1027" i="28" s="1"/>
  <c r="G1026" i="28"/>
  <c r="I1026" i="28" s="1"/>
  <c r="I1025" i="28"/>
  <c r="G1022" i="28"/>
  <c r="I1022" i="28" s="1"/>
  <c r="G1021" i="28"/>
  <c r="I1021" i="28" s="1"/>
  <c r="G1020" i="28"/>
  <c r="I1020" i="28" s="1"/>
  <c r="G1019" i="28"/>
  <c r="G1018" i="28"/>
  <c r="I1018" i="28" s="1"/>
  <c r="G1017" i="28"/>
  <c r="I1017" i="28" s="1"/>
  <c r="I1016" i="28"/>
  <c r="G1013" i="28"/>
  <c r="I1013" i="28" s="1"/>
  <c r="G1012" i="28"/>
  <c r="G1011" i="28"/>
  <c r="I1011" i="28" s="1"/>
  <c r="G1010" i="28"/>
  <c r="I1010" i="28" s="1"/>
  <c r="G1009" i="28"/>
  <c r="I1009" i="28" s="1"/>
  <c r="G1008" i="28"/>
  <c r="I1008" i="28" s="1"/>
  <c r="I1007" i="28"/>
  <c r="G1004" i="28"/>
  <c r="I1004" i="28" s="1"/>
  <c r="G1003" i="28"/>
  <c r="I1003" i="28" s="1"/>
  <c r="G1002" i="28"/>
  <c r="I1002" i="28" s="1"/>
  <c r="G1001" i="28"/>
  <c r="I1001" i="28" s="1"/>
  <c r="G1000" i="28"/>
  <c r="G999" i="28"/>
  <c r="I999" i="28" s="1"/>
  <c r="I998" i="28"/>
  <c r="G995" i="28"/>
  <c r="I995" i="28" s="1"/>
  <c r="G994" i="28"/>
  <c r="I994" i="28" s="1"/>
  <c r="G993" i="28"/>
  <c r="I993" i="28" s="1"/>
  <c r="G992" i="28"/>
  <c r="I992" i="28" s="1"/>
  <c r="G991" i="28"/>
  <c r="I991" i="28" s="1"/>
  <c r="G990" i="28"/>
  <c r="I990" i="28" s="1"/>
  <c r="I989" i="28"/>
  <c r="G986" i="28"/>
  <c r="I986" i="28" s="1"/>
  <c r="G985" i="28"/>
  <c r="I985" i="28" s="1"/>
  <c r="G984" i="28"/>
  <c r="I984" i="28" s="1"/>
  <c r="G983" i="28"/>
  <c r="I983" i="28" s="1"/>
  <c r="G982" i="28"/>
  <c r="G981" i="28"/>
  <c r="I981" i="28" s="1"/>
  <c r="I980" i="28"/>
  <c r="G977" i="28"/>
  <c r="I977" i="28" s="1"/>
  <c r="G976" i="28"/>
  <c r="I976" i="28" s="1"/>
  <c r="G975" i="28"/>
  <c r="I975" i="28" s="1"/>
  <c r="G974" i="28"/>
  <c r="I974" i="28" s="1"/>
  <c r="G973" i="28"/>
  <c r="G972" i="28"/>
  <c r="I972" i="28" s="1"/>
  <c r="I971" i="28"/>
  <c r="G968" i="28"/>
  <c r="I968" i="28" s="1"/>
  <c r="G967" i="28"/>
  <c r="I967" i="28" s="1"/>
  <c r="G966" i="28"/>
  <c r="I966" i="28" s="1"/>
  <c r="G965" i="28"/>
  <c r="I965" i="28" s="1"/>
  <c r="G964" i="28"/>
  <c r="G963" i="28"/>
  <c r="I963" i="28" s="1"/>
  <c r="I962" i="28"/>
  <c r="G959" i="28"/>
  <c r="I959" i="28" s="1"/>
  <c r="G958" i="28"/>
  <c r="I958" i="28" s="1"/>
  <c r="G957" i="28"/>
  <c r="I957" i="28" s="1"/>
  <c r="G956" i="28"/>
  <c r="I956" i="28" s="1"/>
  <c r="G955" i="28"/>
  <c r="I955" i="28" s="1"/>
  <c r="G954" i="28"/>
  <c r="I954" i="28" s="1"/>
  <c r="I953" i="28"/>
  <c r="G950" i="28"/>
  <c r="I950" i="28" s="1"/>
  <c r="G949" i="28"/>
  <c r="I949" i="28" s="1"/>
  <c r="G948" i="28"/>
  <c r="I948" i="28" s="1"/>
  <c r="G947" i="28"/>
  <c r="I947" i="28" s="1"/>
  <c r="G946" i="28"/>
  <c r="I946" i="28" s="1"/>
  <c r="G945" i="28"/>
  <c r="I945" i="28" s="1"/>
  <c r="I944" i="28"/>
  <c r="G941" i="28"/>
  <c r="I941" i="28" s="1"/>
  <c r="G940" i="28"/>
  <c r="I940" i="28" s="1"/>
  <c r="G939" i="28"/>
  <c r="I939" i="28" s="1"/>
  <c r="G938" i="28"/>
  <c r="I938" i="28" s="1"/>
  <c r="G937" i="28"/>
  <c r="G936" i="28"/>
  <c r="I936" i="28" s="1"/>
  <c r="I935" i="28"/>
  <c r="I934" i="28"/>
  <c r="I933" i="28"/>
  <c r="I932" i="28"/>
  <c r="G929" i="28"/>
  <c r="I929" i="28" s="1"/>
  <c r="G928" i="28"/>
  <c r="I928" i="28" s="1"/>
  <c r="G927" i="28"/>
  <c r="I927" i="28" s="1"/>
  <c r="G926" i="28"/>
  <c r="I926" i="28" s="1"/>
  <c r="G925" i="28"/>
  <c r="G924" i="28"/>
  <c r="I924" i="28" s="1"/>
  <c r="I923" i="28"/>
  <c r="G920" i="28"/>
  <c r="I920" i="28" s="1"/>
  <c r="G919" i="28"/>
  <c r="I919" i="28" s="1"/>
  <c r="G918" i="28"/>
  <c r="I918" i="28" s="1"/>
  <c r="G917" i="28"/>
  <c r="I917" i="28" s="1"/>
  <c r="G916" i="28"/>
  <c r="I916" i="28" s="1"/>
  <c r="G915" i="28"/>
  <c r="I915" i="28" s="1"/>
  <c r="I914" i="28"/>
  <c r="I913" i="28"/>
  <c r="G910" i="28"/>
  <c r="I910" i="28" s="1"/>
  <c r="G909" i="28"/>
  <c r="I909" i="28" s="1"/>
  <c r="G908" i="28"/>
  <c r="G907" i="28"/>
  <c r="I907" i="28" s="1"/>
  <c r="G906" i="28"/>
  <c r="I906" i="28" s="1"/>
  <c r="G905" i="28"/>
  <c r="I905" i="28" s="1"/>
  <c r="I904" i="28"/>
  <c r="G901" i="28"/>
  <c r="I901" i="28" s="1"/>
  <c r="G900" i="28"/>
  <c r="I900" i="28" s="1"/>
  <c r="G899" i="28"/>
  <c r="I899" i="28" s="1"/>
  <c r="G898" i="28"/>
  <c r="I898" i="28" s="1"/>
  <c r="G897" i="28"/>
  <c r="I897" i="28" s="1"/>
  <c r="G896" i="28"/>
  <c r="I896" i="28" s="1"/>
  <c r="I895" i="28"/>
  <c r="G892" i="28"/>
  <c r="I892" i="28" s="1"/>
  <c r="G891" i="28"/>
  <c r="G890" i="28"/>
  <c r="I890" i="28" s="1"/>
  <c r="G889" i="28"/>
  <c r="I889" i="28" s="1"/>
  <c r="G888" i="28"/>
  <c r="I888" i="28" s="1"/>
  <c r="G887" i="28"/>
  <c r="I887" i="28" s="1"/>
  <c r="I886" i="28"/>
  <c r="G883" i="28"/>
  <c r="I883" i="28" s="1"/>
  <c r="G882" i="28"/>
  <c r="I882" i="28" s="1"/>
  <c r="G881" i="28"/>
  <c r="I881" i="28" s="1"/>
  <c r="G880" i="28"/>
  <c r="I880" i="28" s="1"/>
  <c r="G879" i="28"/>
  <c r="I879" i="28" s="1"/>
  <c r="G878" i="28"/>
  <c r="I878" i="28" s="1"/>
  <c r="I877" i="28"/>
  <c r="G874" i="28"/>
  <c r="I874" i="28" s="1"/>
  <c r="G873" i="28"/>
  <c r="I873" i="28" s="1"/>
  <c r="G872" i="28"/>
  <c r="G871" i="28"/>
  <c r="I871" i="28" s="1"/>
  <c r="G870" i="28"/>
  <c r="I870" i="28" s="1"/>
  <c r="G869" i="28"/>
  <c r="I869" i="28" s="1"/>
  <c r="I868" i="28"/>
  <c r="G865" i="28"/>
  <c r="I865" i="28" s="1"/>
  <c r="G864" i="28"/>
  <c r="I864" i="28" s="1"/>
  <c r="G863" i="28"/>
  <c r="I863" i="28" s="1"/>
  <c r="G862" i="28"/>
  <c r="I862" i="28" s="1"/>
  <c r="G861" i="28"/>
  <c r="I861" i="28" s="1"/>
  <c r="G860" i="28"/>
  <c r="I860" i="28" s="1"/>
  <c r="I859" i="28"/>
  <c r="I858" i="28"/>
  <c r="I857" i="28"/>
  <c r="I856" i="28"/>
  <c r="G853" i="28"/>
  <c r="I853" i="28" s="1"/>
  <c r="G852" i="28"/>
  <c r="I852" i="28" s="1"/>
  <c r="G851" i="28"/>
  <c r="I851" i="28" s="1"/>
  <c r="G850" i="28"/>
  <c r="I850" i="28" s="1"/>
  <c r="G849" i="28"/>
  <c r="I849" i="28" s="1"/>
  <c r="G848" i="28"/>
  <c r="I848" i="28" s="1"/>
  <c r="I847" i="28"/>
  <c r="I846" i="28"/>
  <c r="I845" i="28"/>
  <c r="I844" i="28"/>
  <c r="G841" i="28"/>
  <c r="I841" i="28" s="1"/>
  <c r="G840" i="28"/>
  <c r="I840" i="28" s="1"/>
  <c r="G839" i="28"/>
  <c r="I839" i="28" s="1"/>
  <c r="G838" i="28"/>
  <c r="I838" i="28" s="1"/>
  <c r="G837" i="28"/>
  <c r="G836" i="28"/>
  <c r="I836" i="28" s="1"/>
  <c r="I835" i="28"/>
  <c r="I834" i="28"/>
  <c r="I833" i="28"/>
  <c r="I832" i="28"/>
  <c r="G829" i="28"/>
  <c r="I829" i="28" s="1"/>
  <c r="G828" i="28"/>
  <c r="I828" i="28" s="1"/>
  <c r="G827" i="28"/>
  <c r="I827" i="28" s="1"/>
  <c r="G826" i="28"/>
  <c r="I826" i="28" s="1"/>
  <c r="G825" i="28"/>
  <c r="I825" i="28" s="1"/>
  <c r="G824" i="28"/>
  <c r="I824" i="28" s="1"/>
  <c r="I823" i="28"/>
  <c r="I822" i="28"/>
  <c r="I821" i="28"/>
  <c r="I820" i="28"/>
  <c r="I819" i="28"/>
  <c r="I818" i="28"/>
  <c r="G815" i="28"/>
  <c r="I815" i="28" s="1"/>
  <c r="G814" i="28"/>
  <c r="I814" i="28" s="1"/>
  <c r="G813" i="28"/>
  <c r="I813" i="28" s="1"/>
  <c r="G812" i="28"/>
  <c r="I812" i="28" s="1"/>
  <c r="G811" i="28"/>
  <c r="G810" i="28"/>
  <c r="I810" i="28" s="1"/>
  <c r="I809" i="28"/>
  <c r="I808" i="28"/>
  <c r="I807" i="28"/>
  <c r="I806" i="28"/>
  <c r="G803" i="28"/>
  <c r="I803" i="28" s="1"/>
  <c r="G802" i="28"/>
  <c r="I802" i="28" s="1"/>
  <c r="G801" i="28"/>
  <c r="I801" i="28" s="1"/>
  <c r="G800" i="28"/>
  <c r="I800" i="28" s="1"/>
  <c r="G799" i="28"/>
  <c r="G798" i="28"/>
  <c r="I798" i="28" s="1"/>
  <c r="I797" i="28"/>
  <c r="I796" i="28"/>
  <c r="I795" i="28"/>
  <c r="I794" i="28"/>
  <c r="I793" i="28"/>
  <c r="I792" i="28"/>
  <c r="I791" i="28"/>
  <c r="G788" i="28"/>
  <c r="I788" i="28" s="1"/>
  <c r="G787" i="28"/>
  <c r="I787" i="28" s="1"/>
  <c r="G786" i="28"/>
  <c r="I786" i="28" s="1"/>
  <c r="G785" i="28"/>
  <c r="I785" i="28" s="1"/>
  <c r="G784" i="28"/>
  <c r="G783" i="28"/>
  <c r="I783" i="28" s="1"/>
  <c r="I782" i="28"/>
  <c r="G779" i="28"/>
  <c r="I779" i="28" s="1"/>
  <c r="G778" i="28"/>
  <c r="I778" i="28" s="1"/>
  <c r="G777" i="28"/>
  <c r="I777" i="28" s="1"/>
  <c r="G776" i="28"/>
  <c r="I776" i="28" s="1"/>
  <c r="G775" i="28"/>
  <c r="I775" i="28" s="1"/>
  <c r="G774" i="28"/>
  <c r="I774" i="28" s="1"/>
  <c r="I773" i="28"/>
  <c r="G770" i="28"/>
  <c r="I770" i="28" s="1"/>
  <c r="G769" i="28"/>
  <c r="I769" i="28" s="1"/>
  <c r="G768" i="28"/>
  <c r="I768" i="28" s="1"/>
  <c r="G767" i="28"/>
  <c r="I767" i="28" s="1"/>
  <c r="G766" i="28"/>
  <c r="I766" i="28" s="1"/>
  <c r="G765" i="28"/>
  <c r="I765" i="28" s="1"/>
  <c r="I764" i="28"/>
  <c r="G761" i="28"/>
  <c r="I761" i="28" s="1"/>
  <c r="G760" i="28"/>
  <c r="I760" i="28" s="1"/>
  <c r="G759" i="28"/>
  <c r="I759" i="28" s="1"/>
  <c r="G758" i="28"/>
  <c r="I758" i="28" s="1"/>
  <c r="G757" i="28"/>
  <c r="G756" i="28"/>
  <c r="I756" i="28" s="1"/>
  <c r="I755" i="28"/>
  <c r="G752" i="28"/>
  <c r="I752" i="28" s="1"/>
  <c r="G751" i="28"/>
  <c r="I751" i="28" s="1"/>
  <c r="G750" i="28"/>
  <c r="I750" i="28" s="1"/>
  <c r="G749" i="28"/>
  <c r="I749" i="28" s="1"/>
  <c r="G748" i="28"/>
  <c r="G747" i="28"/>
  <c r="I747" i="28" s="1"/>
  <c r="I746" i="28"/>
  <c r="G743" i="28"/>
  <c r="I743" i="28" s="1"/>
  <c r="G742" i="28"/>
  <c r="I742" i="28" s="1"/>
  <c r="G741" i="28"/>
  <c r="I741" i="28" s="1"/>
  <c r="G740" i="28"/>
  <c r="I740" i="28" s="1"/>
  <c r="G739" i="28"/>
  <c r="I739" i="28" s="1"/>
  <c r="G738" i="28"/>
  <c r="I738" i="28" s="1"/>
  <c r="I737" i="28"/>
  <c r="G734" i="28"/>
  <c r="I734" i="28" s="1"/>
  <c r="G733" i="28"/>
  <c r="I733" i="28" s="1"/>
  <c r="G732" i="28"/>
  <c r="I732" i="28" s="1"/>
  <c r="G731" i="28"/>
  <c r="I731" i="28" s="1"/>
  <c r="G730" i="28"/>
  <c r="G729" i="28"/>
  <c r="I729" i="28" s="1"/>
  <c r="I728" i="28"/>
  <c r="G725" i="28"/>
  <c r="I725" i="28" s="1"/>
  <c r="G724" i="28"/>
  <c r="I724" i="28" s="1"/>
  <c r="G723" i="28"/>
  <c r="I723" i="28" s="1"/>
  <c r="G722" i="28"/>
  <c r="I722" i="28" s="1"/>
  <c r="G721" i="28"/>
  <c r="I721" i="28" s="1"/>
  <c r="G720" i="28"/>
  <c r="I720" i="28" s="1"/>
  <c r="I719" i="28"/>
  <c r="G716" i="28"/>
  <c r="I716" i="28" s="1"/>
  <c r="G715" i="28"/>
  <c r="I715" i="28" s="1"/>
  <c r="G714" i="28"/>
  <c r="I714" i="28" s="1"/>
  <c r="G713" i="28"/>
  <c r="I713" i="28" s="1"/>
  <c r="G712" i="28"/>
  <c r="G711" i="28"/>
  <c r="I711" i="28" s="1"/>
  <c r="I710" i="28"/>
  <c r="G707" i="28"/>
  <c r="I707" i="28" s="1"/>
  <c r="G706" i="28"/>
  <c r="I706" i="28" s="1"/>
  <c r="G705" i="28"/>
  <c r="I705" i="28" s="1"/>
  <c r="G704" i="28"/>
  <c r="G703" i="28"/>
  <c r="I703" i="28" s="1"/>
  <c r="G702" i="28"/>
  <c r="I702" i="28" s="1"/>
  <c r="I701" i="28"/>
  <c r="G698" i="28"/>
  <c r="G697" i="28"/>
  <c r="I697" i="28" s="1"/>
  <c r="G696" i="28"/>
  <c r="I696" i="28" s="1"/>
  <c r="G695" i="28"/>
  <c r="I695" i="28" s="1"/>
  <c r="G694" i="28"/>
  <c r="I694" i="28" s="1"/>
  <c r="G693" i="28"/>
  <c r="I693" i="28" s="1"/>
  <c r="I692" i="28"/>
  <c r="G689" i="28"/>
  <c r="I689" i="28" s="1"/>
  <c r="G688" i="28"/>
  <c r="I688" i="28" s="1"/>
  <c r="G687" i="28"/>
  <c r="I687" i="28" s="1"/>
  <c r="G686" i="28"/>
  <c r="I686" i="28" s="1"/>
  <c r="G685" i="28"/>
  <c r="G684" i="28"/>
  <c r="I684" i="28" s="1"/>
  <c r="I683" i="28"/>
  <c r="G680" i="28"/>
  <c r="I680" i="28" s="1"/>
  <c r="G679" i="28"/>
  <c r="I679" i="28" s="1"/>
  <c r="G678" i="28"/>
  <c r="I678" i="28" s="1"/>
  <c r="G677" i="28"/>
  <c r="I677" i="28" s="1"/>
  <c r="G676" i="28"/>
  <c r="G675" i="28"/>
  <c r="I675" i="28" s="1"/>
  <c r="I674" i="28"/>
  <c r="G671" i="28"/>
  <c r="I671" i="28" s="1"/>
  <c r="G670" i="28"/>
  <c r="I670" i="28" s="1"/>
  <c r="G669" i="28"/>
  <c r="I669" i="28" s="1"/>
  <c r="G668" i="28"/>
  <c r="I668" i="28" s="1"/>
  <c r="G667" i="28"/>
  <c r="G666" i="28"/>
  <c r="I666" i="28" s="1"/>
  <c r="I665" i="28"/>
  <c r="G662" i="28"/>
  <c r="I662" i="28" s="1"/>
  <c r="G661" i="28"/>
  <c r="I661" i="28" s="1"/>
  <c r="G660" i="28"/>
  <c r="I660" i="28" s="1"/>
  <c r="G659" i="28"/>
  <c r="I659" i="28" s="1"/>
  <c r="G658" i="28"/>
  <c r="I658" i="28" s="1"/>
  <c r="G657" i="28"/>
  <c r="I657" i="28" s="1"/>
  <c r="I656" i="28"/>
  <c r="G653" i="28"/>
  <c r="I653" i="28" s="1"/>
  <c r="G652" i="28"/>
  <c r="I652" i="28" s="1"/>
  <c r="G651" i="28"/>
  <c r="I651" i="28" s="1"/>
  <c r="G650" i="28"/>
  <c r="I650" i="28" s="1"/>
  <c r="G649" i="28"/>
  <c r="I649" i="28" s="1"/>
  <c r="G648" i="28"/>
  <c r="I648" i="28" s="1"/>
  <c r="I647" i="28"/>
  <c r="G644" i="28"/>
  <c r="I644" i="28" s="1"/>
  <c r="G643" i="28"/>
  <c r="I643" i="28" s="1"/>
  <c r="G642" i="28"/>
  <c r="I642" i="28" s="1"/>
  <c r="G641" i="28"/>
  <c r="I641" i="28" s="1"/>
  <c r="G640" i="28"/>
  <c r="G639" i="28"/>
  <c r="I639" i="28" s="1"/>
  <c r="I638" i="28"/>
  <c r="G635" i="28"/>
  <c r="I635" i="28" s="1"/>
  <c r="G634" i="28"/>
  <c r="I634" i="28" s="1"/>
  <c r="G633" i="28"/>
  <c r="I633" i="28" s="1"/>
  <c r="G632" i="28"/>
  <c r="I632" i="28" s="1"/>
  <c r="G631" i="28"/>
  <c r="I631" i="28" s="1"/>
  <c r="G630" i="28"/>
  <c r="I630" i="28" s="1"/>
  <c r="I629" i="28"/>
  <c r="G626" i="28"/>
  <c r="I626" i="28" s="1"/>
  <c r="G625" i="28"/>
  <c r="I625" i="28" s="1"/>
  <c r="G624" i="28"/>
  <c r="I624" i="28" s="1"/>
  <c r="G623" i="28"/>
  <c r="I623" i="28" s="1"/>
  <c r="G622" i="28"/>
  <c r="G621" i="28"/>
  <c r="I621" i="28" s="1"/>
  <c r="I620" i="28"/>
  <c r="G617" i="28"/>
  <c r="I617" i="28" s="1"/>
  <c r="G616" i="28"/>
  <c r="I616" i="28" s="1"/>
  <c r="G615" i="28"/>
  <c r="I615" i="28" s="1"/>
  <c r="G614" i="28"/>
  <c r="I614" i="28" s="1"/>
  <c r="G613" i="28"/>
  <c r="G612" i="28"/>
  <c r="I612" i="28" s="1"/>
  <c r="I611" i="28"/>
  <c r="G608" i="28"/>
  <c r="I608" i="28" s="1"/>
  <c r="G607" i="28"/>
  <c r="I607" i="28" s="1"/>
  <c r="G606" i="28"/>
  <c r="I606" i="28" s="1"/>
  <c r="G605" i="28"/>
  <c r="I605" i="28" s="1"/>
  <c r="G604" i="28"/>
  <c r="G603" i="28"/>
  <c r="I603" i="28" s="1"/>
  <c r="I602" i="28"/>
  <c r="G599" i="28"/>
  <c r="I599" i="28" s="1"/>
  <c r="G598" i="28"/>
  <c r="I598" i="28" s="1"/>
  <c r="G597" i="28"/>
  <c r="I597" i="28" s="1"/>
  <c r="G596" i="28"/>
  <c r="G595" i="28"/>
  <c r="I595" i="28" s="1"/>
  <c r="G594" i="28"/>
  <c r="I594" i="28" s="1"/>
  <c r="I593" i="28"/>
  <c r="G590" i="28"/>
  <c r="I590" i="28" s="1"/>
  <c r="G589" i="28"/>
  <c r="I589" i="28" s="1"/>
  <c r="G588" i="28"/>
  <c r="I588" i="28" s="1"/>
  <c r="G587" i="28"/>
  <c r="I587" i="28" s="1"/>
  <c r="G586" i="28"/>
  <c r="I586" i="28" s="1"/>
  <c r="G585" i="28"/>
  <c r="I585" i="28" s="1"/>
  <c r="I584" i="28"/>
  <c r="G581" i="28"/>
  <c r="I581" i="28" s="1"/>
  <c r="G580" i="28"/>
  <c r="I580" i="28" s="1"/>
  <c r="G579" i="28"/>
  <c r="I579" i="28" s="1"/>
  <c r="G578" i="28"/>
  <c r="I578" i="28" s="1"/>
  <c r="G577" i="28"/>
  <c r="I577" i="28" s="1"/>
  <c r="G576" i="28"/>
  <c r="I576" i="28" s="1"/>
  <c r="I575" i="28"/>
  <c r="G572" i="28"/>
  <c r="I572" i="28" s="1"/>
  <c r="G571" i="28"/>
  <c r="I571" i="28" s="1"/>
  <c r="G570" i="28"/>
  <c r="I570" i="28" s="1"/>
  <c r="G569" i="28"/>
  <c r="I569" i="28" s="1"/>
  <c r="G568" i="28"/>
  <c r="G567" i="28"/>
  <c r="I567" i="28" s="1"/>
  <c r="I566" i="28"/>
  <c r="G563" i="28"/>
  <c r="I563" i="28" s="1"/>
  <c r="K563" i="28" s="1"/>
  <c r="G562" i="28"/>
  <c r="I562" i="28" s="1"/>
  <c r="K562" i="28" s="1"/>
  <c r="G561" i="28"/>
  <c r="I561" i="28" s="1"/>
  <c r="K561" i="28" s="1"/>
  <c r="G560" i="28"/>
  <c r="I560" i="28" s="1"/>
  <c r="K560" i="28" s="1"/>
  <c r="G559" i="28"/>
  <c r="G558" i="28"/>
  <c r="I558" i="28" s="1"/>
  <c r="K558" i="28" s="1"/>
  <c r="I557" i="28"/>
  <c r="K557" i="28" s="1"/>
  <c r="I556" i="28"/>
  <c r="K556" i="28" s="1"/>
  <c r="G553" i="28"/>
  <c r="I553" i="28" s="1"/>
  <c r="K553" i="28" s="1"/>
  <c r="G552" i="28"/>
  <c r="K552" i="28" s="1"/>
  <c r="G551" i="28"/>
  <c r="I551" i="28" s="1"/>
  <c r="K551" i="28" s="1"/>
  <c r="G550" i="28"/>
  <c r="I550" i="28" s="1"/>
  <c r="K550" i="28" s="1"/>
  <c r="G549" i="28"/>
  <c r="I549" i="28" s="1"/>
  <c r="K549" i="28" s="1"/>
  <c r="G548" i="28"/>
  <c r="K548" i="28" s="1"/>
  <c r="I547" i="28"/>
  <c r="K547" i="28" s="1"/>
  <c r="I546" i="28"/>
  <c r="K546" i="28" s="1"/>
  <c r="G543" i="28"/>
  <c r="I543" i="28" s="1"/>
  <c r="G542" i="28"/>
  <c r="I542" i="28" s="1"/>
  <c r="G541" i="28"/>
  <c r="G540" i="28"/>
  <c r="I540" i="28" s="1"/>
  <c r="G539" i="28"/>
  <c r="I539" i="28" s="1"/>
  <c r="G538" i="28"/>
  <c r="I538" i="28" s="1"/>
  <c r="I537" i="28"/>
  <c r="I536" i="28"/>
  <c r="G533" i="28"/>
  <c r="I533" i="28" s="1"/>
  <c r="G532" i="28"/>
  <c r="I532" i="28" s="1"/>
  <c r="G531" i="28"/>
  <c r="I531" i="28" s="1"/>
  <c r="G530" i="28"/>
  <c r="I530" i="28" s="1"/>
  <c r="G529" i="28"/>
  <c r="G528" i="28"/>
  <c r="I528" i="28" s="1"/>
  <c r="I527" i="28"/>
  <c r="I526" i="28"/>
  <c r="G523" i="28"/>
  <c r="I523" i="28" s="1"/>
  <c r="G522" i="28"/>
  <c r="I522" i="28" s="1"/>
  <c r="G521" i="28"/>
  <c r="I521" i="28" s="1"/>
  <c r="G520" i="28"/>
  <c r="I520" i="28" s="1"/>
  <c r="G519" i="28"/>
  <c r="G518" i="28"/>
  <c r="I518" i="28" s="1"/>
  <c r="I513" i="28"/>
  <c r="I512" i="28"/>
  <c r="I511" i="28"/>
  <c r="I510" i="28"/>
  <c r="I509" i="28"/>
  <c r="I508" i="28"/>
  <c r="I507" i="28"/>
  <c r="I506" i="28"/>
  <c r="G503" i="28"/>
  <c r="I503" i="28" s="1"/>
  <c r="G502" i="28"/>
  <c r="I502" i="28" s="1"/>
  <c r="G501" i="28"/>
  <c r="I501" i="28" s="1"/>
  <c r="G500" i="28"/>
  <c r="I500" i="28" s="1"/>
  <c r="G499" i="28"/>
  <c r="G498" i="28"/>
  <c r="I498" i="28" s="1"/>
  <c r="I497" i="28"/>
  <c r="I496" i="28"/>
  <c r="G493" i="28"/>
  <c r="I493" i="28" s="1"/>
  <c r="G492" i="28"/>
  <c r="I492" i="28" s="1"/>
  <c r="G491" i="28"/>
  <c r="I491" i="28" s="1"/>
  <c r="G490" i="28"/>
  <c r="I490" i="28" s="1"/>
  <c r="G489" i="28"/>
  <c r="I489" i="28" s="1"/>
  <c r="G488" i="28"/>
  <c r="I488" i="28" s="1"/>
  <c r="I487" i="28"/>
  <c r="I486" i="28"/>
  <c r="I485" i="28"/>
  <c r="I484" i="28"/>
  <c r="G481" i="28"/>
  <c r="I481" i="28" s="1"/>
  <c r="G480" i="28"/>
  <c r="I480" i="28" s="1"/>
  <c r="G479" i="28"/>
  <c r="I479" i="28" s="1"/>
  <c r="G478" i="28"/>
  <c r="I478" i="28" s="1"/>
  <c r="G477" i="28"/>
  <c r="I477" i="28" s="1"/>
  <c r="G476" i="28"/>
  <c r="I476" i="28" s="1"/>
  <c r="I475" i="28"/>
  <c r="I474" i="28"/>
  <c r="I473" i="28"/>
  <c r="I472" i="28"/>
  <c r="I471" i="28"/>
  <c r="K254" i="28" s="1"/>
  <c r="I470" i="28"/>
  <c r="I469" i="28"/>
  <c r="I468" i="28"/>
  <c r="I467" i="28"/>
  <c r="I466" i="28"/>
  <c r="I465" i="28"/>
  <c r="I464" i="28"/>
  <c r="I463" i="28"/>
  <c r="I462" i="28"/>
  <c r="I461" i="28"/>
  <c r="I460" i="28"/>
  <c r="K120" i="28" s="1"/>
  <c r="I459" i="28"/>
  <c r="I458" i="28"/>
  <c r="I457" i="28"/>
  <c r="I456" i="28"/>
  <c r="K232" i="28" s="1"/>
  <c r="I455" i="28"/>
  <c r="I454" i="28"/>
  <c r="I453" i="28"/>
  <c r="I452" i="28"/>
  <c r="I451" i="28"/>
  <c r="I450" i="28"/>
  <c r="I449" i="28"/>
  <c r="I448" i="28"/>
  <c r="I447" i="28"/>
  <c r="I446" i="28"/>
  <c r="I445" i="28"/>
  <c r="I444" i="28"/>
  <c r="I443" i="28"/>
  <c r="I442" i="28"/>
  <c r="I441" i="28"/>
  <c r="K217" i="28" s="1"/>
  <c r="I440" i="28"/>
  <c r="I439" i="28"/>
  <c r="I438" i="28"/>
  <c r="I437" i="28"/>
  <c r="I436" i="28"/>
  <c r="I435" i="28"/>
  <c r="I434" i="28"/>
  <c r="I433" i="28"/>
  <c r="I432" i="28"/>
  <c r="I431" i="28"/>
  <c r="I430" i="28"/>
  <c r="I429" i="28"/>
  <c r="I428" i="28"/>
  <c r="I427" i="28"/>
  <c r="I426" i="28"/>
  <c r="G423" i="28"/>
  <c r="I423" i="28" s="1"/>
  <c r="G422" i="28"/>
  <c r="I422" i="28" s="1"/>
  <c r="G421" i="28"/>
  <c r="I421" i="28" s="1"/>
  <c r="G420" i="28"/>
  <c r="I420" i="28" s="1"/>
  <c r="G419" i="28"/>
  <c r="I419" i="28" s="1"/>
  <c r="G418" i="28"/>
  <c r="I418" i="28" s="1"/>
  <c r="I404" i="28"/>
  <c r="I403" i="28"/>
  <c r="K192" i="28" s="1"/>
  <c r="I402" i="28"/>
  <c r="I401" i="28"/>
  <c r="I400" i="28"/>
  <c r="I399" i="28"/>
  <c r="I398" i="28"/>
  <c r="I397" i="28"/>
  <c r="I396" i="28"/>
  <c r="I395" i="28"/>
  <c r="I394" i="28"/>
  <c r="I393" i="28"/>
  <c r="I392" i="28"/>
  <c r="K178" i="28" s="1"/>
  <c r="I391" i="28"/>
  <c r="I390" i="28"/>
  <c r="I389" i="28"/>
  <c r="I388" i="28"/>
  <c r="I387" i="28"/>
  <c r="I386" i="28"/>
  <c r="I385" i="28"/>
  <c r="I384" i="28"/>
  <c r="I383" i="28"/>
  <c r="I382" i="28"/>
  <c r="I381" i="28"/>
  <c r="I380" i="28"/>
  <c r="I379" i="28"/>
  <c r="I378" i="28"/>
  <c r="I377" i="28"/>
  <c r="K163" i="28" s="1"/>
  <c r="I376" i="28"/>
  <c r="I375" i="28"/>
  <c r="I374" i="28"/>
  <c r="I373" i="28"/>
  <c r="I372" i="28"/>
  <c r="I371" i="28"/>
  <c r="I370" i="28"/>
  <c r="I369" i="28"/>
  <c r="I368" i="28"/>
  <c r="I367" i="28"/>
  <c r="I366" i="28"/>
  <c r="K148" i="28" s="1"/>
  <c r="I365" i="28"/>
  <c r="G362" i="28"/>
  <c r="I362" i="28" s="1"/>
  <c r="K362" i="28" s="1"/>
  <c r="G361" i="28"/>
  <c r="I361" i="28" s="1"/>
  <c r="K361" i="28" s="1"/>
  <c r="G360" i="28"/>
  <c r="G359" i="28"/>
  <c r="I359" i="28" s="1"/>
  <c r="K359" i="28" s="1"/>
  <c r="G358" i="28"/>
  <c r="I358" i="28" s="1"/>
  <c r="K358" i="28" s="1"/>
  <c r="G357" i="28"/>
  <c r="I357" i="28" s="1"/>
  <c r="K357" i="28" s="1"/>
  <c r="I352" i="28"/>
  <c r="K352" i="28" s="1"/>
  <c r="I351" i="28"/>
  <c r="K351" i="28" s="1"/>
  <c r="I350" i="28"/>
  <c r="K350" i="28" s="1"/>
  <c r="I349" i="28"/>
  <c r="K349" i="28" s="1"/>
  <c r="G346" i="28"/>
  <c r="I346" i="28" s="1"/>
  <c r="K346" i="28" s="1"/>
  <c r="G345" i="28"/>
  <c r="I345" i="28" s="1"/>
  <c r="K345" i="28" s="1"/>
  <c r="G344" i="28"/>
  <c r="G343" i="28"/>
  <c r="G342" i="28"/>
  <c r="I342" i="28" s="1"/>
  <c r="K342" i="28" s="1"/>
  <c r="G341" i="28"/>
  <c r="I340" i="28"/>
  <c r="K340" i="28" s="1"/>
  <c r="I339" i="28"/>
  <c r="K339" i="28" s="1"/>
  <c r="I338" i="28"/>
  <c r="K338" i="28" s="1"/>
  <c r="I337" i="28"/>
  <c r="K337" i="28" s="1"/>
  <c r="I336" i="28"/>
  <c r="K336" i="28" s="1"/>
  <c r="I335" i="28"/>
  <c r="K335" i="28" s="1"/>
  <c r="I334" i="28"/>
  <c r="K334" i="28" s="1"/>
  <c r="I333" i="28"/>
  <c r="K333" i="28" s="1"/>
  <c r="I332" i="28"/>
  <c r="K332" i="28" s="1"/>
  <c r="I331" i="28"/>
  <c r="G328" i="28"/>
  <c r="I328" i="28" s="1"/>
  <c r="K328" i="28" s="1"/>
  <c r="G327" i="28"/>
  <c r="G326" i="28"/>
  <c r="I326" i="28" s="1"/>
  <c r="K326" i="28" s="1"/>
  <c r="G325" i="28"/>
  <c r="I325" i="28" s="1"/>
  <c r="K325" i="28" s="1"/>
  <c r="G324" i="28"/>
  <c r="I323" i="28"/>
  <c r="K323" i="28" s="1"/>
  <c r="I322" i="28"/>
  <c r="K322" i="28" s="1"/>
  <c r="I321" i="28"/>
  <c r="I320" i="28"/>
  <c r="K320" i="28" s="1"/>
  <c r="G317" i="28"/>
  <c r="I317" i="28" s="1"/>
  <c r="K317" i="28" s="1"/>
  <c r="G316" i="28"/>
  <c r="G315" i="28"/>
  <c r="I315" i="28" s="1"/>
  <c r="K315" i="28" s="1"/>
  <c r="G314" i="28"/>
  <c r="I314" i="28" s="1"/>
  <c r="K314" i="28" s="1"/>
  <c r="G313" i="28"/>
  <c r="I312" i="28"/>
  <c r="K312" i="28" s="1"/>
  <c r="I311" i="28"/>
  <c r="G234" i="28"/>
  <c r="K234" i="28" s="1"/>
  <c r="G233" i="28"/>
  <c r="I233" i="28" s="1"/>
  <c r="K233" i="28" s="1"/>
  <c r="G232" i="28"/>
  <c r="I232" i="28" s="1"/>
  <c r="G231" i="28"/>
  <c r="I231" i="28" s="1"/>
  <c r="K231" i="28" s="1"/>
  <c r="G230" i="28"/>
  <c r="I230" i="28" s="1"/>
  <c r="K230" i="28" s="1"/>
  <c r="G229" i="28"/>
  <c r="I229" i="28" s="1"/>
  <c r="K229" i="28" s="1"/>
  <c r="I228" i="28"/>
  <c r="K228" i="28" s="1"/>
  <c r="I227" i="28"/>
  <c r="K227" i="28" s="1"/>
  <c r="I226" i="28"/>
  <c r="K226" i="28" s="1"/>
  <c r="I225" i="28"/>
  <c r="K225" i="28" s="1"/>
  <c r="I224" i="28"/>
  <c r="K224" i="28" s="1"/>
  <c r="I223" i="28"/>
  <c r="K223" i="28" s="1"/>
  <c r="I222" i="28"/>
  <c r="G219" i="28"/>
  <c r="K219" i="28" s="1"/>
  <c r="G218" i="28"/>
  <c r="I218" i="28" s="1"/>
  <c r="K218" i="28" s="1"/>
  <c r="G217" i="28"/>
  <c r="G216" i="28"/>
  <c r="I216" i="28" s="1"/>
  <c r="K216" i="28" s="1"/>
  <c r="G215" i="28"/>
  <c r="I215" i="28" s="1"/>
  <c r="K215" i="28" s="1"/>
  <c r="G214" i="28"/>
  <c r="I214" i="28" s="1"/>
  <c r="K214" i="28" s="1"/>
  <c r="I213" i="28"/>
  <c r="K213" i="28" s="1"/>
  <c r="I212" i="28"/>
  <c r="K212" i="28" s="1"/>
  <c r="I211" i="28"/>
  <c r="K211" i="28" s="1"/>
  <c r="I210" i="28"/>
  <c r="K210" i="28" s="1"/>
  <c r="I209" i="28"/>
  <c r="K209" i="28" s="1"/>
  <c r="I208" i="28"/>
  <c r="G205" i="28"/>
  <c r="I205" i="28" s="1"/>
  <c r="G204" i="28"/>
  <c r="I204" i="28" s="1"/>
  <c r="K204" i="28" s="1"/>
  <c r="G203" i="28"/>
  <c r="I203" i="28" s="1"/>
  <c r="G202" i="28"/>
  <c r="I202" i="28" s="1"/>
  <c r="K202" i="28" s="1"/>
  <c r="G201" i="28"/>
  <c r="I201" i="28" s="1"/>
  <c r="K201" i="28" s="1"/>
  <c r="G200" i="28"/>
  <c r="I199" i="28"/>
  <c r="K199" i="28" s="1"/>
  <c r="I198" i="28"/>
  <c r="K198" i="28" s="1"/>
  <c r="I197" i="28"/>
  <c r="K197" i="28" s="1"/>
  <c r="G194" i="28"/>
  <c r="K194" i="28" s="1"/>
  <c r="G193" i="28"/>
  <c r="I193" i="28" s="1"/>
  <c r="K193" i="28" s="1"/>
  <c r="G192" i="28"/>
  <c r="I192" i="28" s="1"/>
  <c r="G191" i="28"/>
  <c r="I191" i="28" s="1"/>
  <c r="K191" i="28" s="1"/>
  <c r="G190" i="28"/>
  <c r="G189" i="28"/>
  <c r="I189" i="28" s="1"/>
  <c r="K189" i="28" s="1"/>
  <c r="I185" i="28"/>
  <c r="K185" i="28" s="1"/>
  <c r="I184" i="28"/>
  <c r="K184" i="28" s="1"/>
  <c r="I183" i="28"/>
  <c r="G180" i="28"/>
  <c r="G179" i="28"/>
  <c r="I179" i="28" s="1"/>
  <c r="K179" i="28" s="1"/>
  <c r="G178" i="28"/>
  <c r="I178" i="28" s="1"/>
  <c r="G177" i="28"/>
  <c r="I177" i="28" s="1"/>
  <c r="K177" i="28" s="1"/>
  <c r="G176" i="28"/>
  <c r="I176" i="28" s="1"/>
  <c r="K176" i="28" s="1"/>
  <c r="G175" i="28"/>
  <c r="I175" i="28" s="1"/>
  <c r="K175" i="28" s="1"/>
  <c r="I174" i="28"/>
  <c r="K174" i="28" s="1"/>
  <c r="I173" i="28"/>
  <c r="K173" i="28" s="1"/>
  <c r="I172" i="28"/>
  <c r="K172" i="28" s="1"/>
  <c r="I171" i="28"/>
  <c r="K171" i="28" s="1"/>
  <c r="I170" i="28"/>
  <c r="K170" i="28" s="1"/>
  <c r="I169" i="28"/>
  <c r="K169" i="28" s="1"/>
  <c r="I168" i="28"/>
  <c r="K168" i="28" s="1"/>
  <c r="G165" i="28"/>
  <c r="K165" i="28" s="1"/>
  <c r="G164" i="28"/>
  <c r="I164" i="28" s="1"/>
  <c r="K164" i="28" s="1"/>
  <c r="G163" i="28"/>
  <c r="I163" i="28" s="1"/>
  <c r="G162" i="28"/>
  <c r="I162" i="28" s="1"/>
  <c r="K162" i="28" s="1"/>
  <c r="G161" i="28"/>
  <c r="I161" i="28" s="1"/>
  <c r="K161" i="28" s="1"/>
  <c r="G160" i="28"/>
  <c r="I160" i="28" s="1"/>
  <c r="K160" i="28" s="1"/>
  <c r="I155" i="28"/>
  <c r="K155" i="28" s="1"/>
  <c r="I154" i="28"/>
  <c r="K154" i="28" s="1"/>
  <c r="I153" i="28"/>
  <c r="K153" i="28" s="1"/>
  <c r="I152" i="28"/>
  <c r="K152" i="28" s="1"/>
  <c r="G149" i="28"/>
  <c r="I149" i="28" s="1"/>
  <c r="K149" i="28" s="1"/>
  <c r="G148" i="28"/>
  <c r="I148" i="28" s="1"/>
  <c r="G147" i="28"/>
  <c r="I147" i="28" s="1"/>
  <c r="K147" i="28" s="1"/>
  <c r="G146" i="28"/>
  <c r="I146" i="28" s="1"/>
  <c r="K146" i="28" s="1"/>
  <c r="G145" i="28"/>
  <c r="I145" i="28" s="1"/>
  <c r="K145" i="28" s="1"/>
  <c r="I140" i="28"/>
  <c r="K140" i="28" s="1"/>
  <c r="I139" i="28"/>
  <c r="K139" i="28" s="1"/>
  <c r="I138" i="28"/>
  <c r="I137" i="28"/>
  <c r="K137" i="28" s="1"/>
  <c r="G134" i="28"/>
  <c r="K134" i="28" s="1"/>
  <c r="G133" i="28"/>
  <c r="I133" i="28" s="1"/>
  <c r="K133" i="28" s="1"/>
  <c r="G132" i="28"/>
  <c r="I132" i="28" s="1"/>
  <c r="K132" i="28" s="1"/>
  <c r="G131" i="28"/>
  <c r="I131" i="28" s="1"/>
  <c r="K131" i="28" s="1"/>
  <c r="G130" i="28"/>
  <c r="I130" i="28" s="1"/>
  <c r="K130" i="28" s="1"/>
  <c r="G129" i="28"/>
  <c r="I126" i="28"/>
  <c r="K126" i="28" s="1"/>
  <c r="I125" i="28"/>
  <c r="K125" i="28" s="1"/>
  <c r="G122" i="28"/>
  <c r="K122" i="28" s="1"/>
  <c r="G121" i="28"/>
  <c r="I121" i="28" s="1"/>
  <c r="K121" i="28" s="1"/>
  <c r="G120" i="28"/>
  <c r="I120" i="28" s="1"/>
  <c r="G119" i="28"/>
  <c r="I119" i="28" s="1"/>
  <c r="K119" i="28" s="1"/>
  <c r="G118" i="28"/>
  <c r="I118" i="28" s="1"/>
  <c r="K118" i="28" s="1"/>
  <c r="G117" i="28"/>
  <c r="I112" i="28"/>
  <c r="K112" i="28" s="1"/>
  <c r="I111" i="28"/>
  <c r="K111" i="28" s="1"/>
  <c r="G108" i="28"/>
  <c r="K108" i="28" s="1"/>
  <c r="G107" i="28"/>
  <c r="K107" i="28" s="1"/>
  <c r="G106" i="28"/>
  <c r="K106" i="28" s="1"/>
  <c r="G105" i="28"/>
  <c r="I105" i="28" s="1"/>
  <c r="G104" i="28"/>
  <c r="G103" i="28"/>
  <c r="K103" i="28" s="1"/>
  <c r="I98" i="28"/>
  <c r="K98" i="28" s="1"/>
  <c r="I97" i="28"/>
  <c r="K97" i="28" s="1"/>
  <c r="G94" i="28"/>
  <c r="I94" i="28" s="1"/>
  <c r="K94" i="28" s="1"/>
  <c r="G93" i="28"/>
  <c r="I93" i="28" s="1"/>
  <c r="K93" i="28" s="1"/>
  <c r="G92" i="28"/>
  <c r="I92" i="28" s="1"/>
  <c r="K92" i="28" s="1"/>
  <c r="G91" i="28"/>
  <c r="I91" i="28" s="1"/>
  <c r="K91" i="28" s="1"/>
  <c r="G90" i="28"/>
  <c r="I90" i="28" s="1"/>
  <c r="K90" i="28" s="1"/>
  <c r="G89" i="28"/>
  <c r="I89" i="28" s="1"/>
  <c r="K89" i="28" s="1"/>
  <c r="I86" i="28"/>
  <c r="I85" i="28"/>
  <c r="K85" i="28" s="1"/>
  <c r="G82" i="28"/>
  <c r="I82" i="28" s="1"/>
  <c r="K82" i="28" s="1"/>
  <c r="G81" i="28"/>
  <c r="I81" i="28" s="1"/>
  <c r="K81" i="28" s="1"/>
  <c r="G80" i="28"/>
  <c r="I80" i="28" s="1"/>
  <c r="K80" i="28" s="1"/>
  <c r="G79" i="28"/>
  <c r="I79" i="28" s="1"/>
  <c r="K79" i="28" s="1"/>
  <c r="G78" i="28"/>
  <c r="I78" i="28" s="1"/>
  <c r="K78" i="28" s="1"/>
  <c r="G77" i="28"/>
  <c r="I74" i="28"/>
  <c r="K74" i="28" s="1"/>
  <c r="I73" i="28"/>
  <c r="K73" i="28" s="1"/>
  <c r="G70" i="28"/>
  <c r="I70" i="28" s="1"/>
  <c r="K70" i="28" s="1"/>
  <c r="G69" i="28"/>
  <c r="I69" i="28" s="1"/>
  <c r="K69" i="28" s="1"/>
  <c r="G68" i="28"/>
  <c r="G67" i="28"/>
  <c r="I67" i="28" s="1"/>
  <c r="K67" i="28" s="1"/>
  <c r="G66" i="28"/>
  <c r="I66" i="28" s="1"/>
  <c r="K66" i="28" s="1"/>
  <c r="G65" i="28"/>
  <c r="I65" i="28" s="1"/>
  <c r="K65" i="28" s="1"/>
  <c r="I64" i="28"/>
  <c r="K64" i="28" s="1"/>
  <c r="I63" i="28"/>
  <c r="K63" i="28" s="1"/>
  <c r="I62" i="28"/>
  <c r="K62" i="28" s="1"/>
  <c r="I61" i="28"/>
  <c r="K61" i="28" s="1"/>
  <c r="I60" i="28"/>
  <c r="K60" i="28" s="1"/>
  <c r="I59" i="28"/>
  <c r="K59" i="28" s="1"/>
  <c r="I58" i="28"/>
  <c r="K58" i="28" s="1"/>
  <c r="I57" i="28"/>
  <c r="K57" i="28" s="1"/>
  <c r="I56" i="28"/>
  <c r="K56" i="28" s="1"/>
  <c r="I55" i="28"/>
  <c r="K55" i="28" s="1"/>
  <c r="I54" i="28"/>
  <c r="K54" i="28" s="1"/>
  <c r="I53" i="28"/>
  <c r="K53" i="28" s="1"/>
  <c r="I52" i="28"/>
  <c r="K52" i="28" s="1"/>
  <c r="I51" i="28"/>
  <c r="K51" i="28" s="1"/>
  <c r="I50" i="28"/>
  <c r="K50" i="28" s="1"/>
  <c r="I49" i="28"/>
  <c r="K49" i="28" s="1"/>
  <c r="I48" i="28"/>
  <c r="K48" i="28" s="1"/>
  <c r="I47" i="28"/>
  <c r="K47" i="28" s="1"/>
  <c r="I46" i="28"/>
  <c r="K46" i="28" s="1"/>
  <c r="I45" i="28"/>
  <c r="K45" i="28" s="1"/>
  <c r="I44" i="28"/>
  <c r="K44" i="28" s="1"/>
  <c r="I43" i="28"/>
  <c r="K43" i="28" s="1"/>
  <c r="I42" i="28"/>
  <c r="K42" i="28" s="1"/>
  <c r="I41" i="28"/>
  <c r="K41" i="28" s="1"/>
  <c r="I40" i="28"/>
  <c r="K40" i="28" s="1"/>
  <c r="I39" i="28"/>
  <c r="K39" i="28" s="1"/>
  <c r="I38" i="28"/>
  <c r="K38" i="28" s="1"/>
  <c r="I37" i="28"/>
  <c r="G34" i="28"/>
  <c r="I34" i="28" s="1"/>
  <c r="K34" i="28" s="1"/>
  <c r="G33" i="28"/>
  <c r="I33" i="28" s="1"/>
  <c r="K33" i="28" s="1"/>
  <c r="G32" i="28"/>
  <c r="I32" i="28" s="1"/>
  <c r="K32" i="28" s="1"/>
  <c r="G31" i="28"/>
  <c r="I31" i="28" s="1"/>
  <c r="K31" i="28" s="1"/>
  <c r="G30" i="28"/>
  <c r="I30" i="28" s="1"/>
  <c r="K30" i="28" s="1"/>
  <c r="G29" i="28"/>
  <c r="I28" i="28"/>
  <c r="K28" i="28" s="1"/>
  <c r="I27" i="28"/>
  <c r="K27" i="28" s="1"/>
  <c r="I26" i="28"/>
  <c r="K26" i="28" s="1"/>
  <c r="G23" i="28"/>
  <c r="I23" i="28" s="1"/>
  <c r="K23" i="28" s="1"/>
  <c r="G22" i="28"/>
  <c r="I22" i="28" s="1"/>
  <c r="K22" i="28" s="1"/>
  <c r="G21" i="28"/>
  <c r="I21" i="28" s="1"/>
  <c r="K21" i="28" s="1"/>
  <c r="G20" i="28"/>
  <c r="I20" i="28" s="1"/>
  <c r="K20" i="28" s="1"/>
  <c r="G19" i="28"/>
  <c r="I19" i="28" s="1"/>
  <c r="K19" i="28" s="1"/>
  <c r="G18" i="28"/>
  <c r="I11" i="28"/>
  <c r="K11" i="28" s="1"/>
  <c r="I10" i="28"/>
  <c r="K10" i="28" s="1"/>
  <c r="I9" i="28"/>
  <c r="K9" i="28" s="1"/>
  <c r="K83" i="2" l="1"/>
  <c r="K90" i="2" s="1"/>
  <c r="L90" i="2" s="1"/>
  <c r="I84" i="2"/>
  <c r="K84" i="2" s="1"/>
  <c r="I89" i="2"/>
  <c r="I257" i="28"/>
  <c r="G269" i="28"/>
  <c r="I263" i="28"/>
  <c r="K263" i="28" s="1"/>
  <c r="K268" i="28"/>
  <c r="G122" i="2"/>
  <c r="I116" i="2"/>
  <c r="K116" i="2" s="1"/>
  <c r="I121" i="2"/>
  <c r="K115" i="2"/>
  <c r="G112" i="2"/>
  <c r="G309" i="28"/>
  <c r="I303" i="28"/>
  <c r="K304" i="28"/>
  <c r="G257" i="28"/>
  <c r="K256" i="28"/>
  <c r="K257" i="28" s="1"/>
  <c r="G2040" i="28"/>
  <c r="I2035" i="28"/>
  <c r="I2040" i="28" s="1"/>
  <c r="L2040" i="28" s="1"/>
  <c r="I2031" i="28"/>
  <c r="L2031" i="28" s="1"/>
  <c r="G2031" i="28"/>
  <c r="G2022" i="28"/>
  <c r="I2017" i="28"/>
  <c r="I2022" i="28" s="1"/>
  <c r="L2022" i="28" s="1"/>
  <c r="I2013" i="28"/>
  <c r="L2013" i="28" s="1"/>
  <c r="G2004" i="28"/>
  <c r="G2013" i="28"/>
  <c r="I1999" i="28"/>
  <c r="I2004" i="28" s="1"/>
  <c r="L2004" i="28" s="1"/>
  <c r="I1995" i="28"/>
  <c r="L1995" i="28" s="1"/>
  <c r="G1995" i="28"/>
  <c r="G1986" i="28"/>
  <c r="I1981" i="28"/>
  <c r="I1986" i="28" s="1"/>
  <c r="L1986" i="28" s="1"/>
  <c r="I1977" i="28"/>
  <c r="L1977" i="28" s="1"/>
  <c r="G1977" i="28"/>
  <c r="G1959" i="28"/>
  <c r="I1968" i="28"/>
  <c r="L1968" i="28" s="1"/>
  <c r="G1968" i="28"/>
  <c r="I1954" i="28"/>
  <c r="I1959" i="28" s="1"/>
  <c r="L1959" i="28" s="1"/>
  <c r="G1950" i="28"/>
  <c r="I1945" i="28"/>
  <c r="I1950" i="28" s="1"/>
  <c r="L1950" i="28" s="1"/>
  <c r="I1941" i="28"/>
  <c r="L1941" i="28" s="1"/>
  <c r="G1941" i="28"/>
  <c r="I1932" i="28"/>
  <c r="L1932" i="28" s="1"/>
  <c r="G1932" i="28"/>
  <c r="I1914" i="28"/>
  <c r="L1914" i="28" s="1"/>
  <c r="G1923" i="28"/>
  <c r="I1918" i="28"/>
  <c r="I1923" i="28" s="1"/>
  <c r="L1923" i="28" s="1"/>
  <c r="G1914" i="28"/>
  <c r="I1905" i="28"/>
  <c r="L1905" i="28" s="1"/>
  <c r="G1905" i="28"/>
  <c r="G1896" i="28"/>
  <c r="I1891" i="28"/>
  <c r="I1896" i="28" s="1"/>
  <c r="L1896" i="28" s="1"/>
  <c r="I1887" i="28"/>
  <c r="L1887" i="28" s="1"/>
  <c r="G1887" i="28"/>
  <c r="G1878" i="28"/>
  <c r="G1869" i="28"/>
  <c r="G1860" i="28"/>
  <c r="I1873" i="28"/>
  <c r="I1878" i="28" s="1"/>
  <c r="L1878" i="28" s="1"/>
  <c r="I1864" i="28"/>
  <c r="I1869" i="28" s="1"/>
  <c r="L1869" i="28" s="1"/>
  <c r="I1855" i="28"/>
  <c r="I1860" i="28" s="1"/>
  <c r="L1860" i="28" s="1"/>
  <c r="G1842" i="28"/>
  <c r="I1833" i="28"/>
  <c r="L1833" i="28" s="1"/>
  <c r="I1851" i="28"/>
  <c r="L1851" i="28" s="1"/>
  <c r="G1851" i="28"/>
  <c r="I1837" i="28"/>
  <c r="I1842" i="28" s="1"/>
  <c r="L1842" i="28" s="1"/>
  <c r="G1833" i="28"/>
  <c r="I1824" i="28"/>
  <c r="L1824" i="28" s="1"/>
  <c r="G1824" i="28"/>
  <c r="I1815" i="28"/>
  <c r="L1815" i="28" s="1"/>
  <c r="G1815" i="28"/>
  <c r="I1806" i="28"/>
  <c r="L1806" i="28" s="1"/>
  <c r="G1806" i="28"/>
  <c r="G1788" i="28"/>
  <c r="G1779" i="28"/>
  <c r="I1797" i="28"/>
  <c r="L1797" i="28" s="1"/>
  <c r="G1797" i="28"/>
  <c r="I1783" i="28"/>
  <c r="I1788" i="28" s="1"/>
  <c r="L1788" i="28" s="1"/>
  <c r="G1770" i="28"/>
  <c r="I1774" i="28"/>
  <c r="I1779" i="28" s="1"/>
  <c r="L1779" i="28" s="1"/>
  <c r="I1765" i="28"/>
  <c r="I1770" i="28" s="1"/>
  <c r="L1770" i="28" s="1"/>
  <c r="G1761" i="28"/>
  <c r="G1752" i="28"/>
  <c r="G1734" i="28"/>
  <c r="I1756" i="28"/>
  <c r="I1761" i="28" s="1"/>
  <c r="L1761" i="28" s="1"/>
  <c r="I1747" i="28"/>
  <c r="I1752" i="28" s="1"/>
  <c r="L1752" i="28" s="1"/>
  <c r="G1698" i="28"/>
  <c r="I1743" i="28"/>
  <c r="L1743" i="28" s="1"/>
  <c r="G1707" i="28"/>
  <c r="G1716" i="28"/>
  <c r="G1743" i="28"/>
  <c r="I1729" i="28"/>
  <c r="I1734" i="28" s="1"/>
  <c r="L1734" i="28" s="1"/>
  <c r="I1725" i="28"/>
  <c r="L1725" i="28" s="1"/>
  <c r="G1725" i="28"/>
  <c r="I1711" i="28"/>
  <c r="I1716" i="28" s="1"/>
  <c r="L1716" i="28" s="1"/>
  <c r="I1702" i="28"/>
  <c r="I1707" i="28" s="1"/>
  <c r="L1707" i="28" s="1"/>
  <c r="I1693" i="28"/>
  <c r="I1698" i="28" s="1"/>
  <c r="L1698" i="28" s="1"/>
  <c r="L29" i="32"/>
  <c r="G67" i="4"/>
  <c r="G105" i="4"/>
  <c r="I67" i="4"/>
  <c r="I99" i="4"/>
  <c r="K99" i="4" s="1"/>
  <c r="K105" i="4" s="1"/>
  <c r="K50" i="4"/>
  <c r="K67" i="4" s="1"/>
  <c r="G160" i="2"/>
  <c r="I154" i="2"/>
  <c r="I160" i="2" s="1"/>
  <c r="I106" i="2"/>
  <c r="L63" i="23"/>
  <c r="L19" i="22"/>
  <c r="L21" i="22" s="1"/>
  <c r="L21" i="31"/>
  <c r="L19" i="31" s="1"/>
  <c r="L39" i="24"/>
  <c r="L31" i="21"/>
  <c r="L29" i="21" s="1"/>
  <c r="L19" i="30"/>
  <c r="L17" i="30" s="1"/>
  <c r="L29" i="33"/>
  <c r="L27" i="33" s="1"/>
  <c r="L25" i="19"/>
  <c r="L23" i="19" s="1"/>
  <c r="L21" i="35"/>
  <c r="L19" i="35" s="1"/>
  <c r="L19" i="34"/>
  <c r="L17" i="34" s="1"/>
  <c r="G893" i="28"/>
  <c r="G875" i="28"/>
  <c r="K105" i="28"/>
  <c r="G1014" i="28"/>
  <c r="G1653" i="28"/>
  <c r="G206" i="28"/>
  <c r="I327" i="28"/>
  <c r="K327" i="28" s="1"/>
  <c r="I548" i="28"/>
  <c r="G83" i="28"/>
  <c r="G969" i="28"/>
  <c r="G911" i="28"/>
  <c r="G1680" i="28"/>
  <c r="G1059" i="28"/>
  <c r="I1662" i="28"/>
  <c r="L1662" i="28" s="1"/>
  <c r="G1662" i="28"/>
  <c r="I1652" i="28"/>
  <c r="I1653" i="28" s="1"/>
  <c r="L1653" i="28" s="1"/>
  <c r="G1629" i="28"/>
  <c r="G1335" i="28"/>
  <c r="G1299" i="28"/>
  <c r="I1239" i="28"/>
  <c r="L1239" i="28" s="1"/>
  <c r="G1221" i="28"/>
  <c r="G1167" i="28"/>
  <c r="I1012" i="28"/>
  <c r="I1014" i="28" s="1"/>
  <c r="L1014" i="28" s="1"/>
  <c r="G1005" i="28"/>
  <c r="G996" i="28"/>
  <c r="I891" i="28"/>
  <c r="I893" i="28" s="1"/>
  <c r="L893" i="28" s="1"/>
  <c r="G672" i="28"/>
  <c r="G573" i="28"/>
  <c r="G363" i="28"/>
  <c r="I234" i="28"/>
  <c r="I235" i="28" s="1"/>
  <c r="K205" i="28"/>
  <c r="I1095" i="28"/>
  <c r="L1095" i="28" s="1"/>
  <c r="I1299" i="28"/>
  <c r="L1299" i="28" s="1"/>
  <c r="G866" i="28"/>
  <c r="G71" i="28"/>
  <c r="G123" i="28"/>
  <c r="G735" i="28"/>
  <c r="G780" i="28"/>
  <c r="G884" i="28"/>
  <c r="G942" i="28"/>
  <c r="G1023" i="28"/>
  <c r="I1104" i="28"/>
  <c r="L1104" i="28" s="1"/>
  <c r="I1308" i="28"/>
  <c r="L1308" i="28" s="1"/>
  <c r="G1308" i="28"/>
  <c r="G1521" i="28"/>
  <c r="I68" i="28"/>
  <c r="K68" i="28" s="1"/>
  <c r="G195" i="28"/>
  <c r="I360" i="28"/>
  <c r="K360" i="28" s="1"/>
  <c r="K363" i="28" s="1"/>
  <c r="L363" i="28" s="1"/>
  <c r="G600" i="28"/>
  <c r="I667" i="28"/>
  <c r="I672" i="28" s="1"/>
  <c r="L672" i="28" s="1"/>
  <c r="G708" i="28"/>
  <c r="I730" i="28"/>
  <c r="I735" i="28" s="1"/>
  <c r="L735" i="28" s="1"/>
  <c r="I1019" i="28"/>
  <c r="I1023" i="28" s="1"/>
  <c r="L1023" i="28" s="1"/>
  <c r="I1056" i="28"/>
  <c r="I1059" i="28" s="1"/>
  <c r="L1059" i="28" s="1"/>
  <c r="G1212" i="28"/>
  <c r="I1521" i="28"/>
  <c r="L1521" i="28" s="1"/>
  <c r="G1689" i="28"/>
  <c r="G1194" i="28"/>
  <c r="I1326" i="28"/>
  <c r="L1326" i="28" s="1"/>
  <c r="I1163" i="28"/>
  <c r="I1176" i="28" s="1"/>
  <c r="L1176" i="28" s="1"/>
  <c r="I1203" i="28"/>
  <c r="L1203" i="28" s="1"/>
  <c r="G1347" i="28"/>
  <c r="G1593" i="28"/>
  <c r="G816" i="28"/>
  <c r="I1041" i="28"/>
  <c r="L1041" i="28" s="1"/>
  <c r="G1131" i="28"/>
  <c r="I1617" i="28"/>
  <c r="L1617" i="28" s="1"/>
  <c r="G1671" i="28"/>
  <c r="I482" i="28"/>
  <c r="L482" i="28" s="1"/>
  <c r="I663" i="28"/>
  <c r="L663" i="28" s="1"/>
  <c r="I866" i="28"/>
  <c r="L866" i="28" s="1"/>
  <c r="I1167" i="28"/>
  <c r="L1167" i="28" s="1"/>
  <c r="G1263" i="28"/>
  <c r="G1290" i="28"/>
  <c r="G1392" i="28"/>
  <c r="G1485" i="28"/>
  <c r="I996" i="28"/>
  <c r="L996" i="28" s="1"/>
  <c r="I1593" i="28"/>
  <c r="L1593" i="28" s="1"/>
  <c r="G951" i="28"/>
  <c r="G1158" i="28"/>
  <c r="G220" i="28"/>
  <c r="G504" i="28"/>
  <c r="G627" i="28"/>
  <c r="I884" i="28"/>
  <c r="L884" i="28" s="1"/>
  <c r="I902" i="28"/>
  <c r="L902" i="28" s="1"/>
  <c r="I1113" i="28"/>
  <c r="L1113" i="28" s="1"/>
  <c r="G1140" i="28"/>
  <c r="I1480" i="28"/>
  <c r="I1485" i="28" s="1"/>
  <c r="L1485" i="28" s="1"/>
  <c r="G235" i="28"/>
  <c r="I316" i="28"/>
  <c r="K316" i="28" s="1"/>
  <c r="I591" i="28"/>
  <c r="L591" i="28" s="1"/>
  <c r="I636" i="28"/>
  <c r="L636" i="28" s="1"/>
  <c r="G699" i="28"/>
  <c r="G902" i="28"/>
  <c r="G1050" i="28"/>
  <c r="G717" i="28"/>
  <c r="G987" i="28"/>
  <c r="I1000" i="28"/>
  <c r="I1005" i="28" s="1"/>
  <c r="L1005" i="28" s="1"/>
  <c r="G1041" i="28"/>
  <c r="G1113" i="28"/>
  <c r="G1185" i="28"/>
  <c r="I1335" i="28"/>
  <c r="L1335" i="28" s="1"/>
  <c r="K554" i="28"/>
  <c r="L554" i="28" s="1"/>
  <c r="K166" i="28"/>
  <c r="L166" i="28" s="1"/>
  <c r="I1581" i="28"/>
  <c r="L1581" i="28" s="1"/>
  <c r="I95" i="28"/>
  <c r="I494" i="28"/>
  <c r="L494" i="28" s="1"/>
  <c r="I780" i="28"/>
  <c r="L780" i="28" s="1"/>
  <c r="I744" i="28"/>
  <c r="L744" i="28" s="1"/>
  <c r="I771" i="28"/>
  <c r="L771" i="28" s="1"/>
  <c r="G978" i="28"/>
  <c r="I973" i="28"/>
  <c r="I978" i="28" s="1"/>
  <c r="L978" i="28" s="1"/>
  <c r="G1533" i="28"/>
  <c r="I1528" i="28"/>
  <c r="I1533" i="28" s="1"/>
  <c r="L1533" i="28" s="1"/>
  <c r="I108" i="28"/>
  <c r="I190" i="28"/>
  <c r="K190" i="28" s="1"/>
  <c r="I217" i="28"/>
  <c r="K321" i="28"/>
  <c r="I541" i="28"/>
  <c r="I544" i="28" s="1"/>
  <c r="L544" i="28" s="1"/>
  <c r="G544" i="28"/>
  <c r="I596" i="28"/>
  <c r="I600" i="28" s="1"/>
  <c r="L600" i="28" s="1"/>
  <c r="I704" i="28"/>
  <c r="I708" i="28" s="1"/>
  <c r="L708" i="28" s="1"/>
  <c r="K104" i="28"/>
  <c r="I104" i="28"/>
  <c r="K311" i="28"/>
  <c r="G690" i="28"/>
  <c r="I685" i="28"/>
  <c r="I690" i="28" s="1"/>
  <c r="L690" i="28" s="1"/>
  <c r="I77" i="28"/>
  <c r="K86" i="28"/>
  <c r="K95" i="28" s="1"/>
  <c r="L95" i="28" s="1"/>
  <c r="K208" i="28"/>
  <c r="K220" i="28" s="1"/>
  <c r="L220" i="28" s="1"/>
  <c r="G591" i="28"/>
  <c r="I622" i="28"/>
  <c r="I627" i="28" s="1"/>
  <c r="L627" i="28" s="1"/>
  <c r="I698" i="28"/>
  <c r="I699" i="28" s="1"/>
  <c r="L699" i="28" s="1"/>
  <c r="I921" i="28"/>
  <c r="L921" i="28" s="1"/>
  <c r="I1269" i="28"/>
  <c r="I1272" i="28" s="1"/>
  <c r="L1272" i="28" s="1"/>
  <c r="G1272" i="28"/>
  <c r="I1304" i="28"/>
  <c r="I1317" i="28" s="1"/>
  <c r="L1317" i="28" s="1"/>
  <c r="I1383" i="28"/>
  <c r="L1383" i="28" s="1"/>
  <c r="G1428" i="28"/>
  <c r="G1605" i="28"/>
  <c r="G35" i="28"/>
  <c r="K37" i="28"/>
  <c r="I117" i="28"/>
  <c r="K117" i="28" s="1"/>
  <c r="K123" i="28" s="1"/>
  <c r="L123" i="28" s="1"/>
  <c r="K203" i="28"/>
  <c r="K222" i="28"/>
  <c r="K235" i="28" s="1"/>
  <c r="L235" i="28" s="1"/>
  <c r="I313" i="28"/>
  <c r="K313" i="28" s="1"/>
  <c r="G318" i="28"/>
  <c r="G347" i="28"/>
  <c r="I341" i="28"/>
  <c r="K341" i="28" s="1"/>
  <c r="G636" i="28"/>
  <c r="I654" i="28"/>
  <c r="L654" i="28" s="1"/>
  <c r="I872" i="28"/>
  <c r="I875" i="28" s="1"/>
  <c r="L875" i="28" s="1"/>
  <c r="I908" i="28"/>
  <c r="I911" i="28" s="1"/>
  <c r="L911" i="28" s="1"/>
  <c r="I1135" i="28"/>
  <c r="I1149" i="28" s="1"/>
  <c r="L1149" i="28" s="1"/>
  <c r="G1149" i="28"/>
  <c r="I1259" i="28"/>
  <c r="I1263" i="28" s="1"/>
  <c r="L1263" i="28" s="1"/>
  <c r="I1428" i="28"/>
  <c r="L1428" i="28" s="1"/>
  <c r="G1473" i="28"/>
  <c r="I1544" i="28"/>
  <c r="I1545" i="28" s="1"/>
  <c r="L1545" i="28" s="1"/>
  <c r="G1545" i="28"/>
  <c r="I1600" i="28"/>
  <c r="I1605" i="28" s="1"/>
  <c r="L1605" i="28" s="1"/>
  <c r="I29" i="28"/>
  <c r="G109" i="28"/>
  <c r="I150" i="28"/>
  <c r="G150" i="28"/>
  <c r="K183" i="28"/>
  <c r="I200" i="28"/>
  <c r="K200" i="28" s="1"/>
  <c r="I499" i="28"/>
  <c r="I504" i="28" s="1"/>
  <c r="L504" i="28" s="1"/>
  <c r="G744" i="28"/>
  <c r="G762" i="28"/>
  <c r="I757" i="28"/>
  <c r="I762" i="28" s="1"/>
  <c r="L762" i="28" s="1"/>
  <c r="I964" i="28"/>
  <c r="I969" i="28" s="1"/>
  <c r="L969" i="28" s="1"/>
  <c r="I982" i="28"/>
  <c r="I987" i="28" s="1"/>
  <c r="L987" i="28" s="1"/>
  <c r="G1077" i="28"/>
  <c r="I1126" i="28"/>
  <c r="I1140" i="28" s="1"/>
  <c r="L1140" i="28" s="1"/>
  <c r="G1239" i="28"/>
  <c r="I1246" i="28"/>
  <c r="I1251" i="28" s="1"/>
  <c r="L1251" i="28" s="1"/>
  <c r="G1251" i="28"/>
  <c r="I1405" i="28"/>
  <c r="I1419" i="28" s="1"/>
  <c r="L1419" i="28" s="1"/>
  <c r="G1410" i="28"/>
  <c r="I1437" i="28"/>
  <c r="L1437" i="28" s="1"/>
  <c r="G135" i="28"/>
  <c r="K138" i="28"/>
  <c r="K150" i="28" s="1"/>
  <c r="L150" i="28" s="1"/>
  <c r="G181" i="28"/>
  <c r="K331" i="28"/>
  <c r="G494" i="28"/>
  <c r="G554" i="28"/>
  <c r="G663" i="28"/>
  <c r="I1072" i="28"/>
  <c r="I1086" i="28" s="1"/>
  <c r="L1086" i="28" s="1"/>
  <c r="I1158" i="28"/>
  <c r="L1158" i="28" s="1"/>
  <c r="I1216" i="28"/>
  <c r="I1230" i="28" s="1"/>
  <c r="L1230" i="28" s="1"/>
  <c r="G1230" i="28"/>
  <c r="G1446" i="28"/>
  <c r="I1554" i="28"/>
  <c r="I1557" i="28" s="1"/>
  <c r="L1557" i="28" s="1"/>
  <c r="G1557" i="28"/>
  <c r="G24" i="28"/>
  <c r="I18" i="28"/>
  <c r="K18" i="28" s="1"/>
  <c r="K24" i="28" s="1"/>
  <c r="L24" i="28" s="1"/>
  <c r="I106" i="28"/>
  <c r="I122" i="28"/>
  <c r="I129" i="28"/>
  <c r="G329" i="28"/>
  <c r="I424" i="28"/>
  <c r="L424" i="28" s="1"/>
  <c r="G482" i="28"/>
  <c r="G618" i="28"/>
  <c r="I613" i="28"/>
  <c r="I618" i="28" s="1"/>
  <c r="L618" i="28" s="1"/>
  <c r="I726" i="28"/>
  <c r="L726" i="28" s="1"/>
  <c r="G771" i="28"/>
  <c r="G789" i="28"/>
  <c r="I811" i="28"/>
  <c r="I816" i="28" s="1"/>
  <c r="L816" i="28" s="1"/>
  <c r="I854" i="28"/>
  <c r="L854" i="28" s="1"/>
  <c r="I960" i="28"/>
  <c r="L960" i="28" s="1"/>
  <c r="I1032" i="28"/>
  <c r="L1032" i="28" s="1"/>
  <c r="I1278" i="28"/>
  <c r="I1290" i="28" s="1"/>
  <c r="L1290" i="28" s="1"/>
  <c r="G1281" i="28"/>
  <c r="G1326" i="28"/>
  <c r="I1497" i="28"/>
  <c r="L1497" i="28" s="1"/>
  <c r="G1617" i="28"/>
  <c r="G1641" i="28"/>
  <c r="I1676" i="28"/>
  <c r="I1680" i="28" s="1"/>
  <c r="L1680" i="28" s="1"/>
  <c r="G95" i="28"/>
  <c r="I103" i="28"/>
  <c r="I134" i="28"/>
  <c r="I324" i="28"/>
  <c r="K324" i="28" s="1"/>
  <c r="I343" i="28"/>
  <c r="K343" i="28" s="1"/>
  <c r="I344" i="28"/>
  <c r="K344" i="28" s="1"/>
  <c r="G524" i="28"/>
  <c r="G564" i="28"/>
  <c r="G804" i="28"/>
  <c r="I799" i="28"/>
  <c r="I804" i="28" s="1"/>
  <c r="L804" i="28" s="1"/>
  <c r="G830" i="28"/>
  <c r="I937" i="28"/>
  <c r="I942" i="28" s="1"/>
  <c r="L942" i="28" s="1"/>
  <c r="G1104" i="28"/>
  <c r="G1317" i="28"/>
  <c r="I1331" i="28"/>
  <c r="G1356" i="28"/>
  <c r="I1351" i="28"/>
  <c r="I1356" i="28" s="1"/>
  <c r="L1356" i="28" s="1"/>
  <c r="I1401" i="28"/>
  <c r="L1401" i="28" s="1"/>
  <c r="I1455" i="28"/>
  <c r="L1455" i="28" s="1"/>
  <c r="I1689" i="28"/>
  <c r="L1689" i="28" s="1"/>
  <c r="K180" i="28"/>
  <c r="K181" i="28" s="1"/>
  <c r="L181" i="28" s="1"/>
  <c r="I180" i="28"/>
  <c r="I181" i="28" s="1"/>
  <c r="I559" i="28"/>
  <c r="K559" i="28" s="1"/>
  <c r="K564" i="28" s="1"/>
  <c r="L564" i="28" s="1"/>
  <c r="I582" i="28"/>
  <c r="L582" i="28" s="1"/>
  <c r="G645" i="28"/>
  <c r="I830" i="28"/>
  <c r="L830" i="28" s="1"/>
  <c r="G921" i="28"/>
  <c r="I925" i="28"/>
  <c r="I930" i="28" s="1"/>
  <c r="L930" i="28" s="1"/>
  <c r="G930" i="28"/>
  <c r="G1086" i="28"/>
  <c r="G1122" i="28"/>
  <c r="I1117" i="28"/>
  <c r="I1131" i="28" s="1"/>
  <c r="L1131" i="28" s="1"/>
  <c r="I1185" i="28"/>
  <c r="L1185" i="28" s="1"/>
  <c r="G1176" i="28"/>
  <c r="I1207" i="28"/>
  <c r="I1221" i="28" s="1"/>
  <c r="L1221" i="28" s="1"/>
  <c r="G1365" i="28"/>
  <c r="G1374" i="28"/>
  <c r="I1464" i="28"/>
  <c r="L1464" i="28" s="1"/>
  <c r="G1497" i="28"/>
  <c r="I1624" i="28"/>
  <c r="I1629" i="28" s="1"/>
  <c r="L1629" i="28" s="1"/>
  <c r="I1671" i="28"/>
  <c r="L1671" i="28" s="1"/>
  <c r="G582" i="28"/>
  <c r="G654" i="28"/>
  <c r="G726" i="28"/>
  <c r="G842" i="28"/>
  <c r="I951" i="28"/>
  <c r="L951" i="28" s="1"/>
  <c r="G960" i="28"/>
  <c r="G1509" i="28"/>
  <c r="G1569" i="28"/>
  <c r="I165" i="28"/>
  <c r="I166" i="28" s="1"/>
  <c r="I219" i="28"/>
  <c r="G424" i="28"/>
  <c r="G534" i="28"/>
  <c r="I552" i="28"/>
  <c r="I837" i="28"/>
  <c r="I842" i="28" s="1"/>
  <c r="L842" i="28" s="1"/>
  <c r="I1045" i="28"/>
  <c r="I1050" i="28" s="1"/>
  <c r="L1050" i="28" s="1"/>
  <c r="G1095" i="28"/>
  <c r="I1180" i="28"/>
  <c r="I1194" i="28" s="1"/>
  <c r="L1194" i="28" s="1"/>
  <c r="I1212" i="28"/>
  <c r="L1212" i="28" s="1"/>
  <c r="I1410" i="28"/>
  <c r="L1410" i="28" s="1"/>
  <c r="G1464" i="28"/>
  <c r="I1504" i="28"/>
  <c r="I107" i="28"/>
  <c r="G166" i="28"/>
  <c r="I194" i="28"/>
  <c r="I519" i="28"/>
  <c r="I524" i="28" s="1"/>
  <c r="L524" i="28" s="1"/>
  <c r="I529" i="28"/>
  <c r="I534" i="28" s="1"/>
  <c r="L534" i="28" s="1"/>
  <c r="I568" i="28"/>
  <c r="I573" i="28" s="1"/>
  <c r="L573" i="28" s="1"/>
  <c r="G609" i="28"/>
  <c r="I604" i="28"/>
  <c r="I609" i="28" s="1"/>
  <c r="L609" i="28" s="1"/>
  <c r="I640" i="28"/>
  <c r="I645" i="28" s="1"/>
  <c r="L645" i="28" s="1"/>
  <c r="G681" i="28"/>
  <c r="I676" i="28"/>
  <c r="I681" i="28" s="1"/>
  <c r="L681" i="28" s="1"/>
  <c r="I712" i="28"/>
  <c r="I717" i="28" s="1"/>
  <c r="L717" i="28" s="1"/>
  <c r="G753" i="28"/>
  <c r="I748" i="28"/>
  <c r="I753" i="28" s="1"/>
  <c r="L753" i="28" s="1"/>
  <c r="I784" i="28"/>
  <c r="I789" i="28" s="1"/>
  <c r="L789" i="28" s="1"/>
  <c r="G1068" i="28"/>
  <c r="I1063" i="28"/>
  <c r="I1077" i="28" s="1"/>
  <c r="L1077" i="28" s="1"/>
  <c r="G1203" i="28"/>
  <c r="G1383" i="28"/>
  <c r="I1569" i="28"/>
  <c r="L1569" i="28" s="1"/>
  <c r="G1032" i="28"/>
  <c r="I1347" i="28"/>
  <c r="L1347" i="28" s="1"/>
  <c r="I1392" i="28"/>
  <c r="L1392" i="28" s="1"/>
  <c r="G1401" i="28"/>
  <c r="G1419" i="28"/>
  <c r="G1437" i="28"/>
  <c r="G854" i="28"/>
  <c r="I1108" i="28"/>
  <c r="I1122" i="28" s="1"/>
  <c r="L1122" i="28" s="1"/>
  <c r="G1455" i="28"/>
  <c r="I1641" i="28"/>
  <c r="L1641" i="28" s="1"/>
  <c r="I1374" i="28"/>
  <c r="L1374" i="28" s="1"/>
  <c r="I1446" i="28"/>
  <c r="L1446" i="28" s="1"/>
  <c r="G1581" i="28"/>
  <c r="I90" i="2" l="1"/>
  <c r="L257" i="28"/>
  <c r="K303" i="28"/>
  <c r="K309" i="28" s="1"/>
  <c r="I309" i="28"/>
  <c r="L309" i="28" s="1"/>
  <c r="I269" i="28"/>
  <c r="L269" i="28" s="1"/>
  <c r="K269" i="28"/>
  <c r="K122" i="2"/>
  <c r="L122" i="2" s="1"/>
  <c r="I122" i="2"/>
  <c r="L67" i="4"/>
  <c r="L160" i="2"/>
  <c r="I105" i="4"/>
  <c r="L105" i="4" s="1"/>
  <c r="K154" i="2"/>
  <c r="K160" i="2" s="1"/>
  <c r="K106" i="2"/>
  <c r="L17" i="22"/>
  <c r="K109" i="28"/>
  <c r="L109" i="28" s="1"/>
  <c r="I1281" i="28"/>
  <c r="L1281" i="28" s="1"/>
  <c r="I220" i="28"/>
  <c r="K347" i="28"/>
  <c r="L347" i="28" s="1"/>
  <c r="I1068" i="28"/>
  <c r="L1068" i="28" s="1"/>
  <c r="I554" i="28"/>
  <c r="K206" i="28"/>
  <c r="L206" i="28" s="1"/>
  <c r="I71" i="28"/>
  <c r="I1473" i="28"/>
  <c r="L1473" i="28" s="1"/>
  <c r="I109" i="28"/>
  <c r="I1509" i="28"/>
  <c r="L1509" i="28" s="1"/>
  <c r="K318" i="28"/>
  <c r="L318" i="28" s="1"/>
  <c r="I1365" i="28"/>
  <c r="L1365" i="28" s="1"/>
  <c r="I363" i="28"/>
  <c r="I318" i="28"/>
  <c r="K329" i="28"/>
  <c r="L329" i="28" s="1"/>
  <c r="I24" i="28"/>
  <c r="K71" i="28"/>
  <c r="L71" i="28" s="1"/>
  <c r="I329" i="28"/>
  <c r="K29" i="28"/>
  <c r="K35" i="28" s="1"/>
  <c r="L35" i="28" s="1"/>
  <c r="I35" i="28"/>
  <c r="K129" i="28"/>
  <c r="K135" i="28" s="1"/>
  <c r="L135" i="28" s="1"/>
  <c r="I135" i="28"/>
  <c r="I123" i="28"/>
  <c r="I347" i="28"/>
  <c r="K77" i="28"/>
  <c r="K83" i="28" s="1"/>
  <c r="L83" i="28" s="1"/>
  <c r="I83" i="28"/>
  <c r="I564" i="28"/>
  <c r="I195" i="28"/>
  <c r="I206" i="28"/>
  <c r="K195" i="28" l="1"/>
  <c r="L195" i="28" s="1"/>
  <c r="L2042" i="28" l="1"/>
  <c r="J13" i="18"/>
  <c r="L13" i="18" s="1"/>
  <c r="J11" i="18"/>
  <c r="L11" i="18" s="1"/>
  <c r="J9" i="18"/>
  <c r="L9" i="18" s="1"/>
  <c r="J7" i="18"/>
  <c r="L7" i="18" s="1"/>
  <c r="L21" i="18" l="1"/>
  <c r="L19" i="18" s="1"/>
  <c r="L12" i="16"/>
  <c r="L10" i="16"/>
  <c r="L33" i="15"/>
  <c r="L31" i="15" s="1"/>
  <c r="L25" i="14"/>
  <c r="L9" i="14"/>
  <c r="L23" i="14" s="1"/>
  <c r="L23" i="12"/>
  <c r="L21" i="12" s="1"/>
  <c r="L29" i="11"/>
  <c r="L27" i="11"/>
  <c r="L25" i="11"/>
  <c r="L23" i="11"/>
  <c r="L21" i="11"/>
  <c r="L19" i="11"/>
  <c r="L17" i="11"/>
  <c r="L15" i="11"/>
  <c r="L13" i="11"/>
  <c r="L39" i="10"/>
  <c r="L37" i="10"/>
  <c r="L35" i="10"/>
  <c r="L33" i="10"/>
  <c r="L31" i="10"/>
  <c r="L29" i="10"/>
  <c r="L27" i="10"/>
  <c r="L25" i="10"/>
  <c r="L23" i="10"/>
  <c r="L21" i="10"/>
  <c r="L19" i="10"/>
  <c r="L15" i="10"/>
  <c r="L47" i="6"/>
  <c r="L45" i="6"/>
  <c r="L43" i="6"/>
  <c r="L35" i="6"/>
  <c r="L9" i="6"/>
  <c r="G304" i="4"/>
  <c r="I304" i="4" s="1"/>
  <c r="K304" i="4" s="1"/>
  <c r="G303" i="4"/>
  <c r="I303" i="4" s="1"/>
  <c r="K303" i="4" s="1"/>
  <c r="G302" i="4"/>
  <c r="K302" i="4" s="1"/>
  <c r="I301" i="4"/>
  <c r="K301" i="4" s="1"/>
  <c r="G298" i="4"/>
  <c r="I298" i="4" s="1"/>
  <c r="K298" i="4" s="1"/>
  <c r="G297" i="4"/>
  <c r="I297" i="4" s="1"/>
  <c r="K297" i="4" s="1"/>
  <c r="G296" i="4"/>
  <c r="I296" i="4" s="1"/>
  <c r="G295" i="4"/>
  <c r="I295" i="4" s="1"/>
  <c r="G294" i="4"/>
  <c r="I292" i="4"/>
  <c r="K292" i="4" s="1"/>
  <c r="G289" i="4"/>
  <c r="I289" i="4" s="1"/>
  <c r="G288" i="4"/>
  <c r="I288" i="4" s="1"/>
  <c r="G287" i="4"/>
  <c r="I287" i="4" s="1"/>
  <c r="G286" i="4"/>
  <c r="I286" i="4" s="1"/>
  <c r="G285" i="4"/>
  <c r="I285" i="4" s="1"/>
  <c r="G284" i="4"/>
  <c r="I284" i="4" s="1"/>
  <c r="I283" i="4"/>
  <c r="I282" i="4"/>
  <c r="I281" i="4"/>
  <c r="I280" i="4"/>
  <c r="I279" i="4"/>
  <c r="I278" i="4"/>
  <c r="I277" i="4"/>
  <c r="I276" i="4"/>
  <c r="I275" i="4"/>
  <c r="I274" i="4"/>
  <c r="G271" i="4"/>
  <c r="I271" i="4" s="1"/>
  <c r="K271" i="4" s="1"/>
  <c r="G270" i="4"/>
  <c r="I270" i="4" s="1"/>
  <c r="K270" i="4" s="1"/>
  <c r="G269" i="4"/>
  <c r="I269" i="4" s="1"/>
  <c r="K269" i="4" s="1"/>
  <c r="G268" i="4"/>
  <c r="I268" i="4" s="1"/>
  <c r="K268" i="4" s="1"/>
  <c r="G267" i="4"/>
  <c r="I267" i="4" s="1"/>
  <c r="K267" i="4" s="1"/>
  <c r="G266" i="4"/>
  <c r="I266" i="4" s="1"/>
  <c r="K266" i="4" s="1"/>
  <c r="G265" i="4"/>
  <c r="I265" i="4" s="1"/>
  <c r="K265" i="4" s="1"/>
  <c r="G264" i="4"/>
  <c r="I264" i="4" s="1"/>
  <c r="K264" i="4" s="1"/>
  <c r="G263" i="4"/>
  <c r="I263" i="4" s="1"/>
  <c r="K263" i="4" s="1"/>
  <c r="I262" i="4"/>
  <c r="K262" i="4" s="1"/>
  <c r="I261" i="4"/>
  <c r="G258" i="4"/>
  <c r="I258" i="4" s="1"/>
  <c r="G257" i="4"/>
  <c r="I257" i="4" s="1"/>
  <c r="G256" i="4"/>
  <c r="I256" i="4" s="1"/>
  <c r="G255" i="4"/>
  <c r="I255" i="4" s="1"/>
  <c r="G254" i="4"/>
  <c r="I254" i="4" s="1"/>
  <c r="G253" i="4"/>
  <c r="I251" i="4"/>
  <c r="G248" i="4"/>
  <c r="I248" i="4" s="1"/>
  <c r="G247" i="4"/>
  <c r="I247" i="4" s="1"/>
  <c r="G246" i="4"/>
  <c r="I246" i="4" s="1"/>
  <c r="G245" i="4"/>
  <c r="I245" i="4" s="1"/>
  <c r="G244" i="4"/>
  <c r="I244" i="4" s="1"/>
  <c r="G243" i="4"/>
  <c r="I242" i="4"/>
  <c r="I241" i="4"/>
  <c r="G238" i="4"/>
  <c r="I238" i="4" s="1"/>
  <c r="G237" i="4"/>
  <c r="I237" i="4" s="1"/>
  <c r="G236" i="4"/>
  <c r="I236" i="4" s="1"/>
  <c r="G235" i="4"/>
  <c r="I235" i="4" s="1"/>
  <c r="G234" i="4"/>
  <c r="I234" i="4" s="1"/>
  <c r="G233" i="4"/>
  <c r="I233" i="4" s="1"/>
  <c r="I232" i="4"/>
  <c r="I231" i="4"/>
  <c r="I230" i="4"/>
  <c r="I229" i="4"/>
  <c r="I228" i="4"/>
  <c r="G225" i="4"/>
  <c r="I225" i="4" s="1"/>
  <c r="G224" i="4"/>
  <c r="I224" i="4" s="1"/>
  <c r="G223" i="4"/>
  <c r="I223" i="4" s="1"/>
  <c r="G222" i="4"/>
  <c r="I222" i="4" s="1"/>
  <c r="G221" i="4"/>
  <c r="G220" i="4"/>
  <c r="I220" i="4" s="1"/>
  <c r="I219" i="4"/>
  <c r="I218" i="4"/>
  <c r="G215" i="4"/>
  <c r="I215" i="4" s="1"/>
  <c r="G214" i="4"/>
  <c r="I214" i="4" s="1"/>
  <c r="G213" i="4"/>
  <c r="I213" i="4" s="1"/>
  <c r="G212" i="4"/>
  <c r="I212" i="4" s="1"/>
  <c r="G211" i="4"/>
  <c r="G210" i="4"/>
  <c r="I210" i="4" s="1"/>
  <c r="I209" i="4"/>
  <c r="I208" i="4"/>
  <c r="I207" i="4"/>
  <c r="G204" i="4"/>
  <c r="I204" i="4" s="1"/>
  <c r="G203" i="4"/>
  <c r="I203" i="4" s="1"/>
  <c r="G202" i="4"/>
  <c r="I202" i="4" s="1"/>
  <c r="G201" i="4"/>
  <c r="I201" i="4" s="1"/>
  <c r="G200" i="4"/>
  <c r="I200" i="4" s="1"/>
  <c r="G199" i="4"/>
  <c r="I198" i="4"/>
  <c r="I197" i="4"/>
  <c r="I196" i="4"/>
  <c r="G193" i="4"/>
  <c r="I193" i="4" s="1"/>
  <c r="G192" i="4"/>
  <c r="I192" i="4" s="1"/>
  <c r="G191" i="4"/>
  <c r="I191" i="4" s="1"/>
  <c r="G190" i="4"/>
  <c r="I190" i="4" s="1"/>
  <c r="G189" i="4"/>
  <c r="I189" i="4" s="1"/>
  <c r="G188" i="4"/>
  <c r="I187" i="4"/>
  <c r="I186" i="4"/>
  <c r="I185" i="4"/>
  <c r="I184" i="4"/>
  <c r="I183" i="4"/>
  <c r="I182" i="4"/>
  <c r="G179" i="4"/>
  <c r="I179" i="4" s="1"/>
  <c r="G178" i="4"/>
  <c r="I178" i="4" s="1"/>
  <c r="G177" i="4"/>
  <c r="I177" i="4" s="1"/>
  <c r="G176" i="4"/>
  <c r="I176" i="4" s="1"/>
  <c r="G175" i="4"/>
  <c r="I175" i="4" s="1"/>
  <c r="G174" i="4"/>
  <c r="I174" i="4" s="1"/>
  <c r="I173" i="4"/>
  <c r="I172" i="4"/>
  <c r="I171" i="4"/>
  <c r="G168" i="4"/>
  <c r="K168" i="4" s="1"/>
  <c r="G167" i="4"/>
  <c r="G166" i="4"/>
  <c r="G165" i="4"/>
  <c r="K165" i="4" s="1"/>
  <c r="G164" i="4"/>
  <c r="K164" i="4" s="1"/>
  <c r="G163" i="4"/>
  <c r="I163" i="4" s="1"/>
  <c r="I162" i="4"/>
  <c r="K162" i="4" s="1"/>
  <c r="I161" i="4"/>
  <c r="K161" i="4" s="1"/>
  <c r="I160" i="4"/>
  <c r="K160" i="4" s="1"/>
  <c r="I159" i="4"/>
  <c r="K159" i="4" s="1"/>
  <c r="I158" i="4"/>
  <c r="G155" i="4"/>
  <c r="I155" i="4" s="1"/>
  <c r="G154" i="4"/>
  <c r="I154" i="4" s="1"/>
  <c r="K154" i="4" s="1"/>
  <c r="G153" i="4"/>
  <c r="I153" i="4" s="1"/>
  <c r="G152" i="4"/>
  <c r="K152" i="4" s="1"/>
  <c r="G151" i="4"/>
  <c r="K151" i="4" s="1"/>
  <c r="G150" i="4"/>
  <c r="I149" i="4"/>
  <c r="K149" i="4" s="1"/>
  <c r="I148" i="4"/>
  <c r="G145" i="4"/>
  <c r="K145" i="4" s="1"/>
  <c r="G144" i="4"/>
  <c r="I144" i="4" s="1"/>
  <c r="G143" i="4"/>
  <c r="K143" i="4" s="1"/>
  <c r="G142" i="4"/>
  <c r="K142" i="4" s="1"/>
  <c r="G141" i="4"/>
  <c r="G140" i="4"/>
  <c r="I139" i="4"/>
  <c r="K139" i="4" s="1"/>
  <c r="I138" i="4"/>
  <c r="K138" i="4" s="1"/>
  <c r="I137" i="4"/>
  <c r="K137" i="4" s="1"/>
  <c r="G134" i="4"/>
  <c r="G133" i="4"/>
  <c r="K133" i="4" s="1"/>
  <c r="G132" i="4"/>
  <c r="K132" i="4" s="1"/>
  <c r="G131" i="4"/>
  <c r="K131" i="4" s="1"/>
  <c r="G130" i="4"/>
  <c r="G129" i="4"/>
  <c r="I129" i="4" s="1"/>
  <c r="I128" i="4"/>
  <c r="K128" i="4" s="1"/>
  <c r="I127" i="4"/>
  <c r="K127" i="4" s="1"/>
  <c r="I126" i="4"/>
  <c r="K126" i="4" s="1"/>
  <c r="I125" i="4"/>
  <c r="K125" i="4" s="1"/>
  <c r="I124" i="4"/>
  <c r="K124" i="4" s="1"/>
  <c r="I123" i="4"/>
  <c r="K123" i="4" s="1"/>
  <c r="I122" i="4"/>
  <c r="K122" i="4" s="1"/>
  <c r="G119" i="4"/>
  <c r="I119" i="4" s="1"/>
  <c r="G118" i="4"/>
  <c r="I118" i="4" s="1"/>
  <c r="G117" i="4"/>
  <c r="I117" i="4" s="1"/>
  <c r="K117" i="4" s="1"/>
  <c r="G116" i="4"/>
  <c r="I116" i="4" s="1"/>
  <c r="K116" i="4" s="1"/>
  <c r="G115" i="4"/>
  <c r="I115" i="4" s="1"/>
  <c r="K115" i="4" s="1"/>
  <c r="G114" i="4"/>
  <c r="I114" i="4" s="1"/>
  <c r="K114" i="4" s="1"/>
  <c r="G113" i="4"/>
  <c r="I113" i="4" s="1"/>
  <c r="K113" i="4" s="1"/>
  <c r="G112" i="4"/>
  <c r="I112" i="4" s="1"/>
  <c r="K112" i="4" s="1"/>
  <c r="G111" i="4"/>
  <c r="I111" i="4" s="1"/>
  <c r="K111" i="4" s="1"/>
  <c r="I108" i="4"/>
  <c r="K108" i="4" s="1"/>
  <c r="I107" i="4"/>
  <c r="G44" i="4"/>
  <c r="I44" i="4" s="1"/>
  <c r="K44" i="4" s="1"/>
  <c r="G43" i="4"/>
  <c r="I43" i="4" s="1"/>
  <c r="K43" i="4" s="1"/>
  <c r="G42" i="4"/>
  <c r="I42" i="4" s="1"/>
  <c r="K42" i="4" s="1"/>
  <c r="G41" i="4"/>
  <c r="I41" i="4" s="1"/>
  <c r="K41" i="4" s="1"/>
  <c r="G40" i="4"/>
  <c r="I40" i="4" s="1"/>
  <c r="K40" i="4" s="1"/>
  <c r="G39" i="4"/>
  <c r="I39" i="4" s="1"/>
  <c r="K39" i="4" s="1"/>
  <c r="I35" i="4"/>
  <c r="K35" i="4" s="1"/>
  <c r="I34" i="4"/>
  <c r="K34" i="4" s="1"/>
  <c r="I33" i="4"/>
  <c r="G30" i="4"/>
  <c r="I30" i="4" s="1"/>
  <c r="K30" i="4" s="1"/>
  <c r="G29" i="4"/>
  <c r="I29" i="4" s="1"/>
  <c r="K29" i="4" s="1"/>
  <c r="G28" i="4"/>
  <c r="I28" i="4" s="1"/>
  <c r="K28" i="4" s="1"/>
  <c r="G27" i="4"/>
  <c r="I27" i="4" s="1"/>
  <c r="K27" i="4" s="1"/>
  <c r="G26" i="4"/>
  <c r="G25" i="4"/>
  <c r="I25" i="4" s="1"/>
  <c r="K25" i="4" s="1"/>
  <c r="I21" i="4"/>
  <c r="K21" i="4" s="1"/>
  <c r="I20" i="4"/>
  <c r="K20" i="4" s="1"/>
  <c r="I19" i="4"/>
  <c r="G16" i="4"/>
  <c r="K16" i="4" s="1"/>
  <c r="G15" i="4"/>
  <c r="I15" i="4" s="1"/>
  <c r="G14" i="4"/>
  <c r="K14" i="4" s="1"/>
  <c r="G13" i="4"/>
  <c r="K13" i="4" s="1"/>
  <c r="G12" i="4"/>
  <c r="I12" i="4" s="1"/>
  <c r="G11" i="4"/>
  <c r="K11" i="4" s="1"/>
  <c r="I8" i="4"/>
  <c r="G471" i="3"/>
  <c r="I471" i="3" s="1"/>
  <c r="K471" i="3" s="1"/>
  <c r="G470" i="3"/>
  <c r="I470" i="3" s="1"/>
  <c r="K470" i="3" s="1"/>
  <c r="G469" i="3"/>
  <c r="G468" i="3"/>
  <c r="I469" i="3" s="1"/>
  <c r="K469" i="3" s="1"/>
  <c r="G467" i="3"/>
  <c r="G466" i="3"/>
  <c r="I466" i="3" s="1"/>
  <c r="K466" i="3" s="1"/>
  <c r="I465" i="3"/>
  <c r="K465" i="3" s="1"/>
  <c r="I464" i="3"/>
  <c r="K464" i="3" s="1"/>
  <c r="G461" i="3"/>
  <c r="I461" i="3" s="1"/>
  <c r="K461" i="3" s="1"/>
  <c r="G460" i="3"/>
  <c r="I460" i="3" s="1"/>
  <c r="K460" i="3" s="1"/>
  <c r="G459" i="3"/>
  <c r="G458" i="3"/>
  <c r="G457" i="3"/>
  <c r="I457" i="3" s="1"/>
  <c r="K457" i="3" s="1"/>
  <c r="G456" i="3"/>
  <c r="I456" i="3" s="1"/>
  <c r="K456" i="3" s="1"/>
  <c r="I455" i="3"/>
  <c r="K455" i="3" s="1"/>
  <c r="I454" i="3"/>
  <c r="K454" i="3" s="1"/>
  <c r="G451" i="3"/>
  <c r="I451" i="3" s="1"/>
  <c r="G450" i="3"/>
  <c r="I450" i="3" s="1"/>
  <c r="G449" i="3"/>
  <c r="G448" i="3"/>
  <c r="I449" i="3" s="1"/>
  <c r="G447" i="3"/>
  <c r="I447" i="3" s="1"/>
  <c r="G446" i="3"/>
  <c r="I445" i="3"/>
  <c r="I444" i="3"/>
  <c r="I443" i="3"/>
  <c r="I442" i="3"/>
  <c r="G439" i="3"/>
  <c r="I439" i="3" s="1"/>
  <c r="G438" i="3"/>
  <c r="I438" i="3" s="1"/>
  <c r="G437" i="3"/>
  <c r="G436" i="3"/>
  <c r="I437" i="3" s="1"/>
  <c r="G435" i="3"/>
  <c r="I435" i="3" s="1"/>
  <c r="G434" i="3"/>
  <c r="I434" i="3" s="1"/>
  <c r="I433" i="3"/>
  <c r="I432" i="3"/>
  <c r="G429" i="3"/>
  <c r="I429" i="3" s="1"/>
  <c r="G428" i="3"/>
  <c r="I428" i="3" s="1"/>
  <c r="G427" i="3"/>
  <c r="I427" i="3" s="1"/>
  <c r="G426" i="3"/>
  <c r="I426" i="3" s="1"/>
  <c r="G425" i="3"/>
  <c r="I425" i="3" s="1"/>
  <c r="I422" i="3"/>
  <c r="I421" i="3"/>
  <c r="G418" i="3"/>
  <c r="I418" i="3" s="1"/>
  <c r="G417" i="3"/>
  <c r="I417" i="3" s="1"/>
  <c r="G416" i="3"/>
  <c r="G415" i="3"/>
  <c r="I416" i="3" s="1"/>
  <c r="G414" i="3"/>
  <c r="I414" i="3" s="1"/>
  <c r="G413" i="3"/>
  <c r="I413" i="3" s="1"/>
  <c r="I410" i="3"/>
  <c r="I409" i="3"/>
  <c r="G406" i="3"/>
  <c r="I406" i="3" s="1"/>
  <c r="K406" i="3" s="1"/>
  <c r="G405" i="3"/>
  <c r="I405" i="3" s="1"/>
  <c r="K405" i="3" s="1"/>
  <c r="G404" i="3"/>
  <c r="G403" i="3"/>
  <c r="I404" i="3" s="1"/>
  <c r="K404" i="3" s="1"/>
  <c r="G402" i="3"/>
  <c r="G401" i="3"/>
  <c r="I401" i="3" s="1"/>
  <c r="K401" i="3" s="1"/>
  <c r="I396" i="3"/>
  <c r="K396" i="3" s="1"/>
  <c r="I395" i="3"/>
  <c r="K395" i="3" s="1"/>
  <c r="I394" i="3"/>
  <c r="K394" i="3" s="1"/>
  <c r="I393" i="3"/>
  <c r="K393" i="3" s="1"/>
  <c r="G390" i="3"/>
  <c r="G389" i="3"/>
  <c r="G388" i="3"/>
  <c r="I389" i="3" s="1"/>
  <c r="G387" i="3"/>
  <c r="I387" i="3" s="1"/>
  <c r="G386" i="3"/>
  <c r="I386" i="3" s="1"/>
  <c r="I381" i="3"/>
  <c r="I380" i="3"/>
  <c r="I379" i="3"/>
  <c r="I378" i="3"/>
  <c r="G375" i="3"/>
  <c r="I375" i="3" s="1"/>
  <c r="K375" i="3" s="1"/>
  <c r="G374" i="3"/>
  <c r="I374" i="3" s="1"/>
  <c r="K374" i="3" s="1"/>
  <c r="G373" i="3"/>
  <c r="G372" i="3"/>
  <c r="I372" i="3" s="1"/>
  <c r="K372" i="3" s="1"/>
  <c r="G371" i="3"/>
  <c r="G370" i="3"/>
  <c r="I370" i="3" s="1"/>
  <c r="K370" i="3" s="1"/>
  <c r="I369" i="3"/>
  <c r="K369" i="3" s="1"/>
  <c r="I368" i="3"/>
  <c r="K368" i="3" s="1"/>
  <c r="I367" i="3"/>
  <c r="K367" i="3" s="1"/>
  <c r="I366" i="3"/>
  <c r="K366" i="3" s="1"/>
  <c r="I365" i="3"/>
  <c r="K365" i="3" s="1"/>
  <c r="I364" i="3"/>
  <c r="K364" i="3" s="1"/>
  <c r="I363" i="3"/>
  <c r="K363" i="3" s="1"/>
  <c r="I362" i="3"/>
  <c r="K362" i="3" s="1"/>
  <c r="I361" i="3"/>
  <c r="K361" i="3" s="1"/>
  <c r="I360" i="3"/>
  <c r="K360" i="3" s="1"/>
  <c r="G357" i="3"/>
  <c r="I357" i="3" s="1"/>
  <c r="K357" i="3" s="1"/>
  <c r="G356" i="3"/>
  <c r="G355" i="3"/>
  <c r="I355" i="3" s="1"/>
  <c r="K355" i="3" s="1"/>
  <c r="G354" i="3"/>
  <c r="I354" i="3" s="1"/>
  <c r="K354" i="3" s="1"/>
  <c r="G353" i="3"/>
  <c r="I353" i="3" s="1"/>
  <c r="K353" i="3" s="1"/>
  <c r="I352" i="3"/>
  <c r="K352" i="3" s="1"/>
  <c r="I351" i="3"/>
  <c r="K351" i="3" s="1"/>
  <c r="I350" i="3"/>
  <c r="K350" i="3" s="1"/>
  <c r="I349" i="3"/>
  <c r="K349" i="3" s="1"/>
  <c r="G346" i="3"/>
  <c r="I346" i="3" s="1"/>
  <c r="K346" i="3" s="1"/>
  <c r="G345" i="3"/>
  <c r="G344" i="3"/>
  <c r="G343" i="3"/>
  <c r="I343" i="3" s="1"/>
  <c r="K343" i="3" s="1"/>
  <c r="G342" i="3"/>
  <c r="I342" i="3" s="1"/>
  <c r="K342" i="3" s="1"/>
  <c r="I341" i="3"/>
  <c r="K341" i="3" s="1"/>
  <c r="I340" i="3"/>
  <c r="G337" i="3"/>
  <c r="I337" i="3" s="1"/>
  <c r="G336" i="3"/>
  <c r="G335" i="3"/>
  <c r="I335" i="3" s="1"/>
  <c r="G334" i="3"/>
  <c r="I334" i="3" s="1"/>
  <c r="G333" i="3"/>
  <c r="I332" i="3"/>
  <c r="I331" i="3"/>
  <c r="I330" i="3"/>
  <c r="I329" i="3"/>
  <c r="G326" i="3"/>
  <c r="I326" i="3" s="1"/>
  <c r="G325" i="3"/>
  <c r="G324" i="3"/>
  <c r="I324" i="3" s="1"/>
  <c r="G323" i="3"/>
  <c r="I323" i="3" s="1"/>
  <c r="G322" i="3"/>
  <c r="I321" i="3"/>
  <c r="I320" i="3"/>
  <c r="G317" i="3"/>
  <c r="I317" i="3" s="1"/>
  <c r="G316" i="3"/>
  <c r="G315" i="3"/>
  <c r="I316" i="3" s="1"/>
  <c r="G314" i="3"/>
  <c r="I314" i="3" s="1"/>
  <c r="G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G290" i="3"/>
  <c r="I290" i="3" s="1"/>
  <c r="G289" i="3"/>
  <c r="G288" i="3"/>
  <c r="I288" i="3" s="1"/>
  <c r="G287" i="3"/>
  <c r="I287" i="3" s="1"/>
  <c r="G286" i="3"/>
  <c r="I285" i="3"/>
  <c r="I284" i="3"/>
  <c r="I283" i="3"/>
  <c r="I282" i="3"/>
  <c r="I281" i="3"/>
  <c r="I280" i="3"/>
  <c r="I279" i="3"/>
  <c r="I278" i="3"/>
  <c r="G275" i="3"/>
  <c r="I275" i="3" s="1"/>
  <c r="G274" i="3"/>
  <c r="I274" i="3" s="1"/>
  <c r="G273" i="3"/>
  <c r="G272" i="3"/>
  <c r="I272" i="3" s="1"/>
  <c r="G271" i="3"/>
  <c r="I271" i="3" s="1"/>
  <c r="G270" i="3"/>
  <c r="I269" i="3"/>
  <c r="I268" i="3"/>
  <c r="I267" i="3"/>
  <c r="I266" i="3"/>
  <c r="G263" i="3"/>
  <c r="I263" i="3" s="1"/>
  <c r="G262" i="3"/>
  <c r="I262" i="3" s="1"/>
  <c r="G261" i="3"/>
  <c r="G260" i="3"/>
  <c r="I261" i="3" s="1"/>
  <c r="G259" i="3"/>
  <c r="I259" i="3" s="1"/>
  <c r="G258" i="3"/>
  <c r="I257" i="3"/>
  <c r="I256" i="3"/>
  <c r="I255" i="3"/>
  <c r="I254" i="3"/>
  <c r="G251" i="3"/>
  <c r="I251" i="3" s="1"/>
  <c r="K251" i="3" s="1"/>
  <c r="G250" i="3"/>
  <c r="I250" i="3" s="1"/>
  <c r="K250" i="3" s="1"/>
  <c r="G249" i="3"/>
  <c r="G248" i="3"/>
  <c r="I249" i="3" s="1"/>
  <c r="K249" i="3" s="1"/>
  <c r="G247" i="3"/>
  <c r="I247" i="3" s="1"/>
  <c r="K247" i="3" s="1"/>
  <c r="G246" i="3"/>
  <c r="I246" i="3" s="1"/>
  <c r="K246" i="3" s="1"/>
  <c r="I245" i="3"/>
  <c r="K245" i="3" s="1"/>
  <c r="I244" i="3"/>
  <c r="K244" i="3" s="1"/>
  <c r="I243" i="3"/>
  <c r="K243" i="3" s="1"/>
  <c r="I242" i="3"/>
  <c r="K242" i="3" s="1"/>
  <c r="I241" i="3"/>
  <c r="K241" i="3" s="1"/>
  <c r="I240" i="3"/>
  <c r="K240" i="3" s="1"/>
  <c r="I239" i="3"/>
  <c r="K239" i="3" s="1"/>
  <c r="G236" i="3"/>
  <c r="I236" i="3" s="1"/>
  <c r="K236" i="3" s="1"/>
  <c r="G235" i="3"/>
  <c r="I235" i="3" s="1"/>
  <c r="K235" i="3" s="1"/>
  <c r="G234" i="3"/>
  <c r="G233" i="3"/>
  <c r="I234" i="3" s="1"/>
  <c r="K234" i="3" s="1"/>
  <c r="G232" i="3"/>
  <c r="I232" i="3" s="1"/>
  <c r="K232" i="3" s="1"/>
  <c r="G231" i="3"/>
  <c r="I230" i="3"/>
  <c r="K230" i="3" s="1"/>
  <c r="I229" i="3"/>
  <c r="K229" i="3" s="1"/>
  <c r="I228" i="3"/>
  <c r="K228" i="3" s="1"/>
  <c r="I227" i="3"/>
  <c r="K227" i="3" s="1"/>
  <c r="I226" i="3"/>
  <c r="K226" i="3" s="1"/>
  <c r="I225" i="3"/>
  <c r="K225" i="3" s="1"/>
  <c r="I224" i="3"/>
  <c r="K224" i="3" s="1"/>
  <c r="G221" i="3"/>
  <c r="I221" i="3" s="1"/>
  <c r="G220" i="3"/>
  <c r="I220" i="3" s="1"/>
  <c r="G219" i="3"/>
  <c r="G218" i="3"/>
  <c r="I218" i="3" s="1"/>
  <c r="K218" i="3" s="1"/>
  <c r="G217" i="3"/>
  <c r="G216" i="3"/>
  <c r="I216" i="3" s="1"/>
  <c r="K216" i="3" s="1"/>
  <c r="I215" i="3"/>
  <c r="K215" i="3" s="1"/>
  <c r="I214" i="3"/>
  <c r="K214" i="3" s="1"/>
  <c r="I213" i="3"/>
  <c r="K213" i="3" s="1"/>
  <c r="I212" i="3"/>
  <c r="K212" i="3" s="1"/>
  <c r="I211" i="3"/>
  <c r="K211" i="3" s="1"/>
  <c r="I210" i="3"/>
  <c r="G207" i="3"/>
  <c r="I207" i="3" s="1"/>
  <c r="K207" i="3" s="1"/>
  <c r="G206" i="3"/>
  <c r="I206" i="3" s="1"/>
  <c r="K206" i="3" s="1"/>
  <c r="G205" i="3"/>
  <c r="G204" i="3"/>
  <c r="I205" i="3" s="1"/>
  <c r="K205" i="3" s="1"/>
  <c r="G203" i="3"/>
  <c r="I203" i="3" s="1"/>
  <c r="K203" i="3" s="1"/>
  <c r="G202" i="3"/>
  <c r="I202" i="3" s="1"/>
  <c r="K202" i="3" s="1"/>
  <c r="I201" i="3"/>
  <c r="K201" i="3" s="1"/>
  <c r="I200" i="3"/>
  <c r="K200" i="3" s="1"/>
  <c r="I199" i="3"/>
  <c r="K199" i="3" s="1"/>
  <c r="G196" i="3"/>
  <c r="I196" i="3" s="1"/>
  <c r="K196" i="3" s="1"/>
  <c r="G195" i="3"/>
  <c r="I195" i="3" s="1"/>
  <c r="K195" i="3" s="1"/>
  <c r="G194" i="3"/>
  <c r="G193" i="3"/>
  <c r="I193" i="3" s="1"/>
  <c r="K193" i="3" s="1"/>
  <c r="G192" i="3"/>
  <c r="I192" i="3" s="1"/>
  <c r="K192" i="3" s="1"/>
  <c r="G191" i="3"/>
  <c r="I190" i="3"/>
  <c r="K190" i="3" s="1"/>
  <c r="I189" i="3"/>
  <c r="K189" i="3" s="1"/>
  <c r="I188" i="3"/>
  <c r="K188" i="3" s="1"/>
  <c r="G185" i="3"/>
  <c r="I185" i="3" s="1"/>
  <c r="K185" i="3" s="1"/>
  <c r="G184" i="3"/>
  <c r="I184" i="3" s="1"/>
  <c r="K184" i="3" s="1"/>
  <c r="G183" i="3"/>
  <c r="G182" i="3"/>
  <c r="I183" i="3" s="1"/>
  <c r="K183" i="3" s="1"/>
  <c r="G181" i="3"/>
  <c r="I181" i="3" s="1"/>
  <c r="K181" i="3" s="1"/>
  <c r="G180" i="3"/>
  <c r="I180" i="3" s="1"/>
  <c r="K180" i="3" s="1"/>
  <c r="I179" i="3"/>
  <c r="K179" i="3" s="1"/>
  <c r="I178" i="3"/>
  <c r="K178" i="3" s="1"/>
  <c r="I177" i="3"/>
  <c r="K177" i="3" s="1"/>
  <c r="I176" i="3"/>
  <c r="K176" i="3" s="1"/>
  <c r="I175" i="3"/>
  <c r="K175" i="3" s="1"/>
  <c r="I174" i="3"/>
  <c r="K174" i="3" s="1"/>
  <c r="I173" i="3"/>
  <c r="K173" i="3" s="1"/>
  <c r="G170" i="3"/>
  <c r="I170" i="3" s="1"/>
  <c r="K170" i="3" s="1"/>
  <c r="G169" i="3"/>
  <c r="I169" i="3" s="1"/>
  <c r="K169" i="3" s="1"/>
  <c r="G168" i="3"/>
  <c r="G167" i="3"/>
  <c r="I167" i="3" s="1"/>
  <c r="K167" i="3" s="1"/>
  <c r="G166" i="3"/>
  <c r="I166" i="3" s="1"/>
  <c r="K166" i="3" s="1"/>
  <c r="G165" i="3"/>
  <c r="I156" i="3"/>
  <c r="K156" i="3" s="1"/>
  <c r="I155" i="3"/>
  <c r="K155" i="3" s="1"/>
  <c r="I154" i="3"/>
  <c r="K154" i="3" s="1"/>
  <c r="I153" i="3"/>
  <c r="G150" i="3"/>
  <c r="I150" i="3" s="1"/>
  <c r="K150" i="3" s="1"/>
  <c r="G149" i="3"/>
  <c r="I149" i="3" s="1"/>
  <c r="K149" i="3" s="1"/>
  <c r="G148" i="3"/>
  <c r="G147" i="3"/>
  <c r="K147" i="3" s="1"/>
  <c r="G146" i="3"/>
  <c r="K146" i="3" s="1"/>
  <c r="I141" i="3"/>
  <c r="K141" i="3" s="1"/>
  <c r="I140" i="3"/>
  <c r="K140" i="3" s="1"/>
  <c r="I139" i="3"/>
  <c r="K139" i="3" s="1"/>
  <c r="I138" i="3"/>
  <c r="K138" i="3" s="1"/>
  <c r="G135" i="3"/>
  <c r="I135" i="3" s="1"/>
  <c r="K135" i="3" s="1"/>
  <c r="G134" i="3"/>
  <c r="I134" i="3" s="1"/>
  <c r="K134" i="3" s="1"/>
  <c r="G133" i="3"/>
  <c r="G132" i="3"/>
  <c r="I132" i="3" s="1"/>
  <c r="K132" i="3" s="1"/>
  <c r="G131" i="3"/>
  <c r="I131" i="3" s="1"/>
  <c r="K131" i="3" s="1"/>
  <c r="G130" i="3"/>
  <c r="I130" i="3" s="1"/>
  <c r="K130" i="3" s="1"/>
  <c r="I127" i="3"/>
  <c r="K127" i="3" s="1"/>
  <c r="I126" i="3"/>
  <c r="K126" i="3" s="1"/>
  <c r="G123" i="3"/>
  <c r="I123" i="3" s="1"/>
  <c r="K123" i="3" s="1"/>
  <c r="G122" i="3"/>
  <c r="I122" i="3" s="1"/>
  <c r="K122" i="3" s="1"/>
  <c r="G121" i="3"/>
  <c r="G120" i="3"/>
  <c r="G119" i="3"/>
  <c r="I119" i="3" s="1"/>
  <c r="K119" i="3" s="1"/>
  <c r="G118" i="3"/>
  <c r="I113" i="3"/>
  <c r="K113" i="3" s="1"/>
  <c r="I112" i="3"/>
  <c r="K112" i="3" s="1"/>
  <c r="G109" i="3"/>
  <c r="I109" i="3" s="1"/>
  <c r="K109" i="3" s="1"/>
  <c r="G108" i="3"/>
  <c r="I108" i="3" s="1"/>
  <c r="K108" i="3" s="1"/>
  <c r="G107" i="3"/>
  <c r="K107" i="3" s="1"/>
  <c r="G106" i="3"/>
  <c r="K106" i="3" s="1"/>
  <c r="G105" i="3"/>
  <c r="K105" i="3" s="1"/>
  <c r="G104" i="3"/>
  <c r="K104" i="3" s="1"/>
  <c r="G103" i="3"/>
  <c r="K103" i="3" s="1"/>
  <c r="G102" i="3"/>
  <c r="I102" i="3" s="1"/>
  <c r="G101" i="3"/>
  <c r="I96" i="3"/>
  <c r="K96" i="3" s="1"/>
  <c r="I95" i="3"/>
  <c r="K95" i="3" s="1"/>
  <c r="G92" i="3"/>
  <c r="I92" i="3" s="1"/>
  <c r="K92" i="3" s="1"/>
  <c r="G91" i="3"/>
  <c r="I91" i="3" s="1"/>
  <c r="K91" i="3" s="1"/>
  <c r="G90" i="3"/>
  <c r="G89" i="3"/>
  <c r="I89" i="3" s="1"/>
  <c r="K89" i="3" s="1"/>
  <c r="G88" i="3"/>
  <c r="I88" i="3" s="1"/>
  <c r="K88" i="3" s="1"/>
  <c r="G87" i="3"/>
  <c r="I84" i="3"/>
  <c r="K84" i="3" s="1"/>
  <c r="I83" i="3"/>
  <c r="K83" i="3" s="1"/>
  <c r="G80" i="3"/>
  <c r="I80" i="3" s="1"/>
  <c r="K80" i="3" s="1"/>
  <c r="G79" i="3"/>
  <c r="I79" i="3" s="1"/>
  <c r="K79" i="3" s="1"/>
  <c r="G78" i="3"/>
  <c r="G77" i="3"/>
  <c r="I77" i="3" s="1"/>
  <c r="K77" i="3" s="1"/>
  <c r="G76" i="3"/>
  <c r="I76" i="3" s="1"/>
  <c r="K76" i="3" s="1"/>
  <c r="G75" i="3"/>
  <c r="I75" i="3" s="1"/>
  <c r="I72" i="3"/>
  <c r="K72" i="3" s="1"/>
  <c r="I71" i="3"/>
  <c r="K71" i="3" s="1"/>
  <c r="G68" i="3"/>
  <c r="I68" i="3" s="1"/>
  <c r="K68" i="3" s="1"/>
  <c r="G67" i="3"/>
  <c r="I67" i="3" s="1"/>
  <c r="K67" i="3" s="1"/>
  <c r="G66" i="3"/>
  <c r="G65" i="3"/>
  <c r="G64" i="3"/>
  <c r="I64" i="3" s="1"/>
  <c r="K64" i="3" s="1"/>
  <c r="G63" i="3"/>
  <c r="I62" i="3"/>
  <c r="K62" i="3" s="1"/>
  <c r="I61" i="3"/>
  <c r="K61" i="3" s="1"/>
  <c r="I60" i="3"/>
  <c r="K60" i="3" s="1"/>
  <c r="I59" i="3"/>
  <c r="K59" i="3" s="1"/>
  <c r="I58" i="3"/>
  <c r="K58" i="3" s="1"/>
  <c r="I57" i="3"/>
  <c r="K57" i="3" s="1"/>
  <c r="I56" i="3"/>
  <c r="K56" i="3" s="1"/>
  <c r="I55" i="3"/>
  <c r="K55" i="3" s="1"/>
  <c r="I54" i="3"/>
  <c r="K54" i="3" s="1"/>
  <c r="I53" i="3"/>
  <c r="K53" i="3" s="1"/>
  <c r="I52" i="3"/>
  <c r="K52" i="3" s="1"/>
  <c r="I51" i="3"/>
  <c r="K51" i="3" s="1"/>
  <c r="I50" i="3"/>
  <c r="K50" i="3" s="1"/>
  <c r="I49" i="3"/>
  <c r="K49" i="3" s="1"/>
  <c r="I48" i="3"/>
  <c r="K48" i="3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I31" i="3"/>
  <c r="K31" i="3" s="1"/>
  <c r="G28" i="3"/>
  <c r="I28" i="3" s="1"/>
  <c r="G27" i="3"/>
  <c r="I27" i="3" s="1"/>
  <c r="K27" i="3" s="1"/>
  <c r="G26" i="3"/>
  <c r="G25" i="3"/>
  <c r="I25" i="3" s="1"/>
  <c r="K25" i="3" s="1"/>
  <c r="G24" i="3"/>
  <c r="G23" i="3"/>
  <c r="I23" i="3" s="1"/>
  <c r="K23" i="3" s="1"/>
  <c r="I22" i="3"/>
  <c r="K22" i="3" s="1"/>
  <c r="I21" i="3"/>
  <c r="K21" i="3" s="1"/>
  <c r="I20" i="3"/>
  <c r="G17" i="3"/>
  <c r="I17" i="3" s="1"/>
  <c r="K17" i="3" s="1"/>
  <c r="G16" i="3"/>
  <c r="I16" i="3" s="1"/>
  <c r="K16" i="3" s="1"/>
  <c r="G15" i="3"/>
  <c r="G14" i="3"/>
  <c r="I15" i="3" s="1"/>
  <c r="K15" i="3" s="1"/>
  <c r="G13" i="3"/>
  <c r="I13" i="3" s="1"/>
  <c r="K13" i="3" s="1"/>
  <c r="G12" i="3"/>
  <c r="I11" i="3"/>
  <c r="K11" i="3" s="1"/>
  <c r="I10" i="3"/>
  <c r="K10" i="3" s="1"/>
  <c r="I9" i="3"/>
  <c r="G246" i="2"/>
  <c r="I246" i="2" s="1"/>
  <c r="K246" i="2" s="1"/>
  <c r="G245" i="2"/>
  <c r="I245" i="2" s="1"/>
  <c r="K245" i="2" s="1"/>
  <c r="G244" i="2"/>
  <c r="I244" i="2" s="1"/>
  <c r="K244" i="2" s="1"/>
  <c r="G243" i="2"/>
  <c r="I243" i="2" s="1"/>
  <c r="K243" i="2" s="1"/>
  <c r="G242" i="2"/>
  <c r="I242" i="2" s="1"/>
  <c r="K242" i="2" s="1"/>
  <c r="G241" i="2"/>
  <c r="I241" i="2" s="1"/>
  <c r="K241" i="2" s="1"/>
  <c r="G240" i="2"/>
  <c r="I240" i="2" s="1"/>
  <c r="K240" i="2" s="1"/>
  <c r="G239" i="2"/>
  <c r="I239" i="2" s="1"/>
  <c r="K239" i="2" s="1"/>
  <c r="G238" i="2"/>
  <c r="I237" i="2"/>
  <c r="K237" i="2" s="1"/>
  <c r="I236" i="2"/>
  <c r="K236" i="2" s="1"/>
  <c r="L43" i="10" l="1"/>
  <c r="L41" i="10" s="1"/>
  <c r="L16" i="16"/>
  <c r="L14" i="16" s="1"/>
  <c r="I26" i="3"/>
  <c r="K26" i="3" s="1"/>
  <c r="I336" i="3"/>
  <c r="I219" i="3"/>
  <c r="K219" i="3" s="1"/>
  <c r="I168" i="3"/>
  <c r="K168" i="3" s="1"/>
  <c r="I90" i="3"/>
  <c r="K90" i="3" s="1"/>
  <c r="I273" i="3"/>
  <c r="G376" i="3"/>
  <c r="I315" i="3"/>
  <c r="K296" i="4"/>
  <c r="I164" i="4"/>
  <c r="I143" i="4"/>
  <c r="I151" i="4"/>
  <c r="I132" i="4"/>
  <c r="I146" i="4"/>
  <c r="K305" i="4"/>
  <c r="L305" i="4" s="1"/>
  <c r="K144" i="4"/>
  <c r="K12" i="4"/>
  <c r="K129" i="4"/>
  <c r="G216" i="4"/>
  <c r="G226" i="4"/>
  <c r="L67" i="6"/>
  <c r="L65" i="6" s="1"/>
  <c r="G299" i="4"/>
  <c r="G259" i="4"/>
  <c r="G249" i="4"/>
  <c r="I239" i="4"/>
  <c r="L239" i="4" s="1"/>
  <c r="G135" i="4"/>
  <c r="K118" i="4"/>
  <c r="K119" i="4"/>
  <c r="G45" i="4"/>
  <c r="K15" i="4"/>
  <c r="L33" i="11"/>
  <c r="L31" i="11" s="1"/>
  <c r="G430" i="3"/>
  <c r="I325" i="3"/>
  <c r="I356" i="3"/>
  <c r="K356" i="3" s="1"/>
  <c r="K358" i="3" s="1"/>
  <c r="L358" i="3" s="1"/>
  <c r="I415" i="3"/>
  <c r="I419" i="3" s="1"/>
  <c r="L419" i="3" s="1"/>
  <c r="G419" i="3"/>
  <c r="I105" i="3"/>
  <c r="G136" i="3"/>
  <c r="G93" i="3"/>
  <c r="I103" i="3"/>
  <c r="I106" i="3"/>
  <c r="G171" i="3"/>
  <c r="I237" i="3"/>
  <c r="I248" i="3"/>
  <c r="K248" i="3" s="1"/>
  <c r="K252" i="3" s="1"/>
  <c r="L252" i="3" s="1"/>
  <c r="I373" i="3"/>
  <c r="K373" i="3" s="1"/>
  <c r="I448" i="3"/>
  <c r="I430" i="3"/>
  <c r="L430" i="3" s="1"/>
  <c r="I371" i="3"/>
  <c r="K371" i="3" s="1"/>
  <c r="K102" i="3"/>
  <c r="I133" i="3"/>
  <c r="K133" i="3" s="1"/>
  <c r="K136" i="3" s="1"/>
  <c r="L136" i="3" s="1"/>
  <c r="I194" i="3"/>
  <c r="K194" i="3" s="1"/>
  <c r="I260" i="3"/>
  <c r="K28" i="3"/>
  <c r="I78" i="3"/>
  <c r="K78" i="3" s="1"/>
  <c r="G222" i="3"/>
  <c r="G318" i="3"/>
  <c r="G29" i="3"/>
  <c r="G197" i="3"/>
  <c r="G69" i="3"/>
  <c r="I104" i="3"/>
  <c r="I289" i="3"/>
  <c r="G391" i="3"/>
  <c r="G472" i="3"/>
  <c r="L21" i="14"/>
  <c r="G146" i="4"/>
  <c r="K140" i="4"/>
  <c r="I140" i="4"/>
  <c r="K167" i="4"/>
  <c r="I167" i="4"/>
  <c r="K107" i="4"/>
  <c r="I120" i="4"/>
  <c r="G17" i="4"/>
  <c r="G31" i="4"/>
  <c r="I180" i="4"/>
  <c r="L180" i="4" s="1"/>
  <c r="I14" i="4"/>
  <c r="G205" i="4"/>
  <c r="G290" i="4"/>
  <c r="I11" i="4"/>
  <c r="I272" i="4"/>
  <c r="K261" i="4"/>
  <c r="K272" i="4" s="1"/>
  <c r="L272" i="4" s="1"/>
  <c r="G272" i="4"/>
  <c r="I45" i="4"/>
  <c r="K33" i="4"/>
  <c r="K45" i="4" s="1"/>
  <c r="L45" i="4" s="1"/>
  <c r="G120" i="4"/>
  <c r="K148" i="4"/>
  <c r="K19" i="4"/>
  <c r="I26" i="4"/>
  <c r="K26" i="4" s="1"/>
  <c r="K141" i="4"/>
  <c r="I141" i="4"/>
  <c r="I152" i="4"/>
  <c r="G305" i="4"/>
  <c r="I130" i="4"/>
  <c r="I133" i="4"/>
  <c r="I168" i="4"/>
  <c r="I253" i="4"/>
  <c r="I259" i="4" s="1"/>
  <c r="L259" i="4" s="1"/>
  <c r="I294" i="4"/>
  <c r="K130" i="4"/>
  <c r="I142" i="4"/>
  <c r="I145" i="4"/>
  <c r="G156" i="4"/>
  <c r="K150" i="4"/>
  <c r="K153" i="4"/>
  <c r="K295" i="4"/>
  <c r="I165" i="4"/>
  <c r="G180" i="4"/>
  <c r="I13" i="4"/>
  <c r="I16" i="4"/>
  <c r="K134" i="4"/>
  <c r="I134" i="4"/>
  <c r="I150" i="4"/>
  <c r="I169" i="4"/>
  <c r="G194" i="4"/>
  <c r="I199" i="4"/>
  <c r="I205" i="4" s="1"/>
  <c r="L205" i="4" s="1"/>
  <c r="I243" i="4"/>
  <c r="I249" i="4" s="1"/>
  <c r="L249" i="4" s="1"/>
  <c r="I290" i="4"/>
  <c r="L290" i="4" s="1"/>
  <c r="K8" i="4"/>
  <c r="I131" i="4"/>
  <c r="K158" i="4"/>
  <c r="G169" i="4"/>
  <c r="K163" i="4"/>
  <c r="K166" i="4"/>
  <c r="I166" i="4"/>
  <c r="I188" i="4"/>
  <c r="I194" i="4" s="1"/>
  <c r="L194" i="4" s="1"/>
  <c r="I211" i="4"/>
  <c r="I216" i="4" s="1"/>
  <c r="L216" i="4" s="1"/>
  <c r="I221" i="4"/>
  <c r="I226" i="4" s="1"/>
  <c r="L226" i="4" s="1"/>
  <c r="G239" i="4"/>
  <c r="I302" i="4"/>
  <c r="I305" i="4" s="1"/>
  <c r="K221" i="3"/>
  <c r="K220" i="3"/>
  <c r="I165" i="3"/>
  <c r="K165" i="3" s="1"/>
  <c r="I233" i="3"/>
  <c r="K233" i="3" s="1"/>
  <c r="I322" i="3"/>
  <c r="G327" i="3"/>
  <c r="I436" i="3"/>
  <c r="I440" i="3" s="1"/>
  <c r="L440" i="3" s="1"/>
  <c r="K75" i="3"/>
  <c r="I147" i="3"/>
  <c r="K153" i="3"/>
  <c r="I217" i="3"/>
  <c r="K217" i="3" s="1"/>
  <c r="I390" i="3"/>
  <c r="G18" i="3"/>
  <c r="I12" i="3"/>
  <c r="K12" i="3" s="1"/>
  <c r="I467" i="3"/>
  <c r="K467" i="3" s="1"/>
  <c r="I87" i="3"/>
  <c r="K87" i="3" s="1"/>
  <c r="G276" i="3"/>
  <c r="I270" i="3"/>
  <c r="I66" i="3"/>
  <c r="K66" i="3" s="1"/>
  <c r="I65" i="3"/>
  <c r="K65" i="3" s="1"/>
  <c r="G81" i="3"/>
  <c r="K101" i="3"/>
  <c r="I101" i="3"/>
  <c r="K148" i="3"/>
  <c r="K151" i="3" s="1"/>
  <c r="L151" i="3" s="1"/>
  <c r="I148" i="3"/>
  <c r="I182" i="3"/>
  <c r="K182" i="3" s="1"/>
  <c r="K186" i="3" s="1"/>
  <c r="L186" i="3" s="1"/>
  <c r="G252" i="3"/>
  <c r="G264" i="3"/>
  <c r="G338" i="3"/>
  <c r="K340" i="3"/>
  <c r="G407" i="3"/>
  <c r="G452" i="3"/>
  <c r="I24" i="3"/>
  <c r="K24" i="3" s="1"/>
  <c r="I204" i="3"/>
  <c r="K204" i="3" s="1"/>
  <c r="K208" i="3" s="1"/>
  <c r="L208" i="3" s="1"/>
  <c r="G237" i="3"/>
  <c r="I252" i="3"/>
  <c r="I258" i="3"/>
  <c r="I286" i="3"/>
  <c r="G291" i="3"/>
  <c r="G358" i="3"/>
  <c r="I402" i="3"/>
  <c r="K402" i="3" s="1"/>
  <c r="I446" i="3"/>
  <c r="G462" i="3"/>
  <c r="I459" i="3"/>
  <c r="K459" i="3" s="1"/>
  <c r="K20" i="3"/>
  <c r="I121" i="3"/>
  <c r="K121" i="3" s="1"/>
  <c r="I120" i="3"/>
  <c r="K120" i="3" s="1"/>
  <c r="G186" i="3"/>
  <c r="K210" i="3"/>
  <c r="I231" i="3"/>
  <c r="K231" i="3" s="1"/>
  <c r="G440" i="3"/>
  <c r="I458" i="3"/>
  <c r="K458" i="3" s="1"/>
  <c r="G124" i="3"/>
  <c r="I191" i="3"/>
  <c r="I345" i="3"/>
  <c r="K345" i="3" s="1"/>
  <c r="I344" i="3"/>
  <c r="K344" i="3" s="1"/>
  <c r="G347" i="3"/>
  <c r="I14" i="3"/>
  <c r="K14" i="3" s="1"/>
  <c r="G208" i="3"/>
  <c r="G151" i="3"/>
  <c r="I313" i="3"/>
  <c r="I333" i="3"/>
  <c r="I403" i="3"/>
  <c r="K403" i="3" s="1"/>
  <c r="I468" i="3"/>
  <c r="K468" i="3" s="1"/>
  <c r="I388" i="3"/>
  <c r="K9" i="3"/>
  <c r="I63" i="3"/>
  <c r="K63" i="3" s="1"/>
  <c r="I107" i="3"/>
  <c r="I118" i="3"/>
  <c r="K118" i="3" s="1"/>
  <c r="I146" i="3"/>
  <c r="G247" i="2"/>
  <c r="I238" i="2"/>
  <c r="K238" i="2" s="1"/>
  <c r="K247" i="2" s="1"/>
  <c r="L247" i="2" s="1"/>
  <c r="I318" i="3" l="1"/>
  <c r="L318" i="3" s="1"/>
  <c r="I338" i="3"/>
  <c r="L338" i="3" s="1"/>
  <c r="K462" i="3"/>
  <c r="L462" i="3" s="1"/>
  <c r="K237" i="3"/>
  <c r="L237" i="3" s="1"/>
  <c r="I452" i="3"/>
  <c r="L452" i="3" s="1"/>
  <c r="K93" i="3"/>
  <c r="L93" i="3" s="1"/>
  <c r="K81" i="3"/>
  <c r="L81" i="3" s="1"/>
  <c r="K69" i="3"/>
  <c r="L69" i="3" s="1"/>
  <c r="K376" i="3"/>
  <c r="L376" i="3" s="1"/>
  <c r="I264" i="3"/>
  <c r="L264" i="3" s="1"/>
  <c r="K124" i="3"/>
  <c r="L124" i="3" s="1"/>
  <c r="I110" i="3"/>
  <c r="K472" i="3"/>
  <c r="L472" i="3" s="1"/>
  <c r="I291" i="3"/>
  <c r="L291" i="3" s="1"/>
  <c r="I376" i="3"/>
  <c r="I327" i="3"/>
  <c r="L327" i="3" s="1"/>
  <c r="K110" i="3"/>
  <c r="L110" i="3" s="1"/>
  <c r="I358" i="3"/>
  <c r="I391" i="3"/>
  <c r="L391" i="3" s="1"/>
  <c r="I156" i="4"/>
  <c r="K155" i="4" s="1"/>
  <c r="K156" i="4" s="1"/>
  <c r="L156" i="4" s="1"/>
  <c r="K146" i="4"/>
  <c r="L146" i="4" s="1"/>
  <c r="K17" i="4"/>
  <c r="L17" i="4" s="1"/>
  <c r="I17" i="4"/>
  <c r="K120" i="4"/>
  <c r="L120" i="4" s="1"/>
  <c r="K169" i="4"/>
  <c r="L169" i="4" s="1"/>
  <c r="K135" i="4"/>
  <c r="L135" i="4" s="1"/>
  <c r="I151" i="3"/>
  <c r="I472" i="3"/>
  <c r="I222" i="3"/>
  <c r="K407" i="3"/>
  <c r="L407" i="3" s="1"/>
  <c r="I136" i="3"/>
  <c r="K347" i="3"/>
  <c r="L347" i="3" s="1"/>
  <c r="I81" i="3"/>
  <c r="K31" i="4"/>
  <c r="L31" i="4" s="1"/>
  <c r="I31" i="4"/>
  <c r="I135" i="4"/>
  <c r="I299" i="4"/>
  <c r="K294" i="4"/>
  <c r="K299" i="4" s="1"/>
  <c r="L299" i="4" s="1"/>
  <c r="I186" i="3"/>
  <c r="K29" i="3"/>
  <c r="L29" i="3" s="1"/>
  <c r="K18" i="3"/>
  <c r="L18" i="3" s="1"/>
  <c r="I93" i="3"/>
  <c r="I69" i="3"/>
  <c r="I407" i="3"/>
  <c r="I18" i="3"/>
  <c r="I347" i="3"/>
  <c r="I276" i="3"/>
  <c r="L276" i="3" s="1"/>
  <c r="I462" i="3"/>
  <c r="I171" i="3"/>
  <c r="I197" i="3"/>
  <c r="K191" i="3"/>
  <c r="K197" i="3" s="1"/>
  <c r="L197" i="3" s="1"/>
  <c r="K222" i="3"/>
  <c r="L222" i="3" s="1"/>
  <c r="K171" i="3"/>
  <c r="L171" i="3" s="1"/>
  <c r="I208" i="3"/>
  <c r="I124" i="3"/>
  <c r="I29" i="3"/>
  <c r="I247" i="2"/>
  <c r="L310" i="4" l="1"/>
  <c r="L308" i="4" s="1"/>
  <c r="L476" i="3"/>
  <c r="L474" i="3" s="1"/>
  <c r="I8" i="2"/>
  <c r="K8" i="2" s="1"/>
  <c r="G11" i="2"/>
  <c r="I11" i="2" s="1"/>
  <c r="K11" i="2" s="1"/>
  <c r="G12" i="2"/>
  <c r="I12" i="2" s="1"/>
  <c r="K12" i="2" s="1"/>
  <c r="G13" i="2"/>
  <c r="I13" i="2" s="1"/>
  <c r="K13" i="2" s="1"/>
  <c r="G14" i="2"/>
  <c r="I14" i="2" s="1"/>
  <c r="K14" i="2" s="1"/>
  <c r="G15" i="2"/>
  <c r="I15" i="2" s="1"/>
  <c r="K15" i="2" s="1"/>
  <c r="G16" i="2"/>
  <c r="I16" i="2" s="1"/>
  <c r="K252" i="2" s="1"/>
  <c r="I19" i="2"/>
  <c r="K19" i="2" s="1"/>
  <c r="I20" i="2"/>
  <c r="K20" i="2" s="1"/>
  <c r="I21" i="2"/>
  <c r="K21" i="2" s="1"/>
  <c r="G25" i="2"/>
  <c r="I25" i="2" s="1"/>
  <c r="K25" i="2" s="1"/>
  <c r="G26" i="2"/>
  <c r="I26" i="2" s="1"/>
  <c r="K26" i="2" s="1"/>
  <c r="G27" i="2"/>
  <c r="I27" i="2"/>
  <c r="K27" i="2" s="1"/>
  <c r="G28" i="2"/>
  <c r="I28" i="2" s="1"/>
  <c r="K28" i="2" s="1"/>
  <c r="G29" i="2"/>
  <c r="I29" i="2" s="1"/>
  <c r="K29" i="2" s="1"/>
  <c r="G30" i="2"/>
  <c r="I30" i="2" s="1"/>
  <c r="K30" i="2" s="1"/>
  <c r="F31" i="2"/>
  <c r="I33" i="2"/>
  <c r="K33" i="2" s="1"/>
  <c r="I34" i="2"/>
  <c r="K34" i="2" s="1"/>
  <c r="I35" i="2"/>
  <c r="K35" i="2" s="1"/>
  <c r="G39" i="2"/>
  <c r="I39" i="2" s="1"/>
  <c r="K39" i="2" s="1"/>
  <c r="G40" i="2"/>
  <c r="I40" i="2" s="1"/>
  <c r="G41" i="2"/>
  <c r="I41" i="2"/>
  <c r="K41" i="2" s="1"/>
  <c r="G42" i="2"/>
  <c r="I42" i="2" s="1"/>
  <c r="K42" i="2" s="1"/>
  <c r="G43" i="2"/>
  <c r="I43" i="2" s="1"/>
  <c r="K43" i="2" s="1"/>
  <c r="G44" i="2"/>
  <c r="I44" i="2" s="1"/>
  <c r="K44" i="2" s="1"/>
  <c r="F47" i="2"/>
  <c r="I47" i="2"/>
  <c r="K47" i="2" s="1"/>
  <c r="I48" i="2"/>
  <c r="K48" i="2" s="1"/>
  <c r="I49" i="2"/>
  <c r="K49" i="2" s="1"/>
  <c r="I50" i="2"/>
  <c r="K50" i="2" s="1"/>
  <c r="I51" i="2"/>
  <c r="K51" i="2" s="1"/>
  <c r="I52" i="2"/>
  <c r="K52" i="2" s="1"/>
  <c r="I53" i="2"/>
  <c r="K53" i="2" s="1"/>
  <c r="G57" i="2"/>
  <c r="I57" i="2" s="1"/>
  <c r="K57" i="2" s="1"/>
  <c r="G58" i="2"/>
  <c r="I58" i="2" s="1"/>
  <c r="K58" i="2" s="1"/>
  <c r="G59" i="2"/>
  <c r="I59" i="2" s="1"/>
  <c r="K59" i="2" s="1"/>
  <c r="G60" i="2"/>
  <c r="I60" i="2" s="1"/>
  <c r="K60" i="2" s="1"/>
  <c r="G61" i="2"/>
  <c r="I61" i="2" s="1"/>
  <c r="K61" i="2" s="1"/>
  <c r="G62" i="2"/>
  <c r="I62" i="2" s="1"/>
  <c r="K62" i="2" s="1"/>
  <c r="I65" i="2"/>
  <c r="K65" i="2" s="1"/>
  <c r="I66" i="2"/>
  <c r="K66" i="2" s="1"/>
  <c r="G71" i="2"/>
  <c r="I71" i="2" s="1"/>
  <c r="K71" i="2" s="1"/>
  <c r="G72" i="2"/>
  <c r="I72" i="2" s="1"/>
  <c r="K72" i="2" s="1"/>
  <c r="G73" i="2"/>
  <c r="I73" i="2" s="1"/>
  <c r="K73" i="2" s="1"/>
  <c r="G74" i="2"/>
  <c r="I74" i="2" s="1"/>
  <c r="K74" i="2" s="1"/>
  <c r="G75" i="2"/>
  <c r="I75" i="2" s="1"/>
  <c r="G76" i="2"/>
  <c r="I76" i="2" s="1"/>
  <c r="K76" i="2" s="1"/>
  <c r="G77" i="2"/>
  <c r="I77" i="2" s="1"/>
  <c r="K77" i="2" s="1"/>
  <c r="G78" i="2"/>
  <c r="I78" i="2" s="1"/>
  <c r="K78" i="2" s="1"/>
  <c r="G79" i="2"/>
  <c r="I79" i="2" s="1"/>
  <c r="K79" i="2" s="1"/>
  <c r="I92" i="2"/>
  <c r="I93" i="2"/>
  <c r="I94" i="2"/>
  <c r="K94" i="2" s="1"/>
  <c r="I162" i="2"/>
  <c r="K162" i="2" s="1"/>
  <c r="I163" i="2"/>
  <c r="K163" i="2" s="1"/>
  <c r="I164" i="2"/>
  <c r="K164" i="2" s="1"/>
  <c r="G165" i="2"/>
  <c r="I165" i="2" s="1"/>
  <c r="K165" i="2" s="1"/>
  <c r="G166" i="2"/>
  <c r="I166" i="2" s="1"/>
  <c r="G167" i="2"/>
  <c r="I167" i="2" s="1"/>
  <c r="K167" i="2" s="1"/>
  <c r="G168" i="2"/>
  <c r="I168" i="2" s="1"/>
  <c r="K168" i="2" s="1"/>
  <c r="G169" i="2"/>
  <c r="I169" i="2" s="1"/>
  <c r="K169" i="2" s="1"/>
  <c r="G170" i="2"/>
  <c r="I170" i="2" s="1"/>
  <c r="K170" i="2" s="1"/>
  <c r="I173" i="2"/>
  <c r="K173" i="2" s="1"/>
  <c r="I174" i="2"/>
  <c r="K174" i="2" s="1"/>
  <c r="G175" i="2"/>
  <c r="I175" i="2" s="1"/>
  <c r="K175" i="2" s="1"/>
  <c r="G176" i="2"/>
  <c r="I176" i="2" s="1"/>
  <c r="K176" i="2" s="1"/>
  <c r="G177" i="2"/>
  <c r="I177" i="2" s="1"/>
  <c r="K177" i="2" s="1"/>
  <c r="G178" i="2"/>
  <c r="I178" i="2" s="1"/>
  <c r="K178" i="2" s="1"/>
  <c r="G179" i="2"/>
  <c r="I179" i="2" s="1"/>
  <c r="K179" i="2" s="1"/>
  <c r="G180" i="2"/>
  <c r="I180" i="2" s="1"/>
  <c r="K180" i="2" s="1"/>
  <c r="I183" i="2"/>
  <c r="K183" i="2" s="1"/>
  <c r="I184" i="2"/>
  <c r="K184" i="2" s="1"/>
  <c r="I185" i="2"/>
  <c r="I186" i="2"/>
  <c r="K186" i="2" s="1"/>
  <c r="I187" i="2"/>
  <c r="K187" i="2" s="1"/>
  <c r="G188" i="2"/>
  <c r="I188" i="2" s="1"/>
  <c r="K188" i="2" s="1"/>
  <c r="G189" i="2"/>
  <c r="I189" i="2" s="1"/>
  <c r="K189" i="2" s="1"/>
  <c r="G190" i="2"/>
  <c r="I190" i="2" s="1"/>
  <c r="K190" i="2" s="1"/>
  <c r="G191" i="2"/>
  <c r="I191" i="2" s="1"/>
  <c r="K191" i="2" s="1"/>
  <c r="G192" i="2"/>
  <c r="I192" i="2" s="1"/>
  <c r="K192" i="2" s="1"/>
  <c r="G193" i="2"/>
  <c r="I193" i="2" s="1"/>
  <c r="K193" i="2" s="1"/>
  <c r="I196" i="2"/>
  <c r="I197" i="2"/>
  <c r="G200" i="2"/>
  <c r="I200" i="2" s="1"/>
  <c r="G201" i="2"/>
  <c r="I201" i="2" s="1"/>
  <c r="G202" i="2"/>
  <c r="I202" i="2" s="1"/>
  <c r="G203" i="2"/>
  <c r="I203" i="2" s="1"/>
  <c r="G204" i="2"/>
  <c r="I204" i="2" s="1"/>
  <c r="G205" i="2"/>
  <c r="I205" i="2" s="1"/>
  <c r="G206" i="2"/>
  <c r="I206" i="2" s="1"/>
  <c r="G207" i="2"/>
  <c r="I207" i="2" s="1"/>
  <c r="G208" i="2"/>
  <c r="I208" i="2" s="1"/>
  <c r="I211" i="2"/>
  <c r="I212" i="2"/>
  <c r="G215" i="2"/>
  <c r="I215" i="2" s="1"/>
  <c r="G216" i="2"/>
  <c r="I216" i="2" s="1"/>
  <c r="G217" i="2"/>
  <c r="I217" i="2" s="1"/>
  <c r="G218" i="2"/>
  <c r="I218" i="2" s="1"/>
  <c r="G219" i="2"/>
  <c r="I219" i="2" s="1"/>
  <c r="G220" i="2"/>
  <c r="I220" i="2" s="1"/>
  <c r="G221" i="2"/>
  <c r="I221" i="2" s="1"/>
  <c r="G222" i="2"/>
  <c r="I222" i="2" s="1"/>
  <c r="G223" i="2"/>
  <c r="I223" i="2" s="1"/>
  <c r="I226" i="2"/>
  <c r="I227" i="2"/>
  <c r="G228" i="2"/>
  <c r="I228" i="2" s="1"/>
  <c r="G229" i="2"/>
  <c r="I229" i="2" s="1"/>
  <c r="G230" i="2"/>
  <c r="I230" i="2"/>
  <c r="G231" i="2"/>
  <c r="I231" i="2" s="1"/>
  <c r="G232" i="2"/>
  <c r="I232" i="2" s="1"/>
  <c r="G233" i="2"/>
  <c r="I233" i="2" s="1"/>
  <c r="I249" i="2"/>
  <c r="K249" i="2" s="1"/>
  <c r="G251" i="2"/>
  <c r="I251" i="2" s="1"/>
  <c r="K251" i="2" s="1"/>
  <c r="G252" i="2"/>
  <c r="I252" i="2" s="1"/>
  <c r="G253" i="2"/>
  <c r="I253" i="2" s="1"/>
  <c r="G254" i="2"/>
  <c r="I254" i="2" s="1"/>
  <c r="K254" i="2" s="1"/>
  <c r="G255" i="2"/>
  <c r="I255" i="2" s="1"/>
  <c r="K255" i="2" s="1"/>
  <c r="I258" i="2"/>
  <c r="G259" i="2"/>
  <c r="I259" i="2" s="1"/>
  <c r="G260" i="2"/>
  <c r="I260" i="2" s="1"/>
  <c r="K260" i="2" s="1"/>
  <c r="G261" i="2"/>
  <c r="I261" i="2" s="1"/>
  <c r="K261" i="2" s="1"/>
  <c r="K92" i="2" l="1"/>
  <c r="I112" i="2"/>
  <c r="L112" i="2" s="1"/>
  <c r="K185" i="2"/>
  <c r="K194" i="2" s="1"/>
  <c r="L194" i="2" s="1"/>
  <c r="K258" i="2"/>
  <c r="K259" i="2"/>
  <c r="I262" i="2"/>
  <c r="G262" i="2"/>
  <c r="K253" i="2"/>
  <c r="K256" i="2" s="1"/>
  <c r="L256" i="2" s="1"/>
  <c r="G256" i="2"/>
  <c r="I234" i="2"/>
  <c r="L234" i="2" s="1"/>
  <c r="G63" i="2"/>
  <c r="G17" i="2"/>
  <c r="G209" i="2"/>
  <c r="G234" i="2"/>
  <c r="K93" i="2"/>
  <c r="K16" i="2"/>
  <c r="K17" i="2" s="1"/>
  <c r="L17" i="2" s="1"/>
  <c r="I31" i="2"/>
  <c r="I194" i="2"/>
  <c r="K166" i="2"/>
  <c r="K171" i="2" s="1"/>
  <c r="L171" i="2" s="1"/>
  <c r="I171" i="2"/>
  <c r="K63" i="2"/>
  <c r="L63" i="2" s="1"/>
  <c r="K31" i="2"/>
  <c r="L31" i="2" s="1"/>
  <c r="G194" i="2"/>
  <c r="I256" i="2"/>
  <c r="I209" i="2"/>
  <c r="L209" i="2" s="1"/>
  <c r="G181" i="2"/>
  <c r="G224" i="2"/>
  <c r="K181" i="2"/>
  <c r="L181" i="2" s="1"/>
  <c r="I224" i="2"/>
  <c r="L224" i="2" s="1"/>
  <c r="I181" i="2"/>
  <c r="K75" i="2"/>
  <c r="K80" i="2" s="1"/>
  <c r="I80" i="2"/>
  <c r="I63" i="2"/>
  <c r="K40" i="2"/>
  <c r="K45" i="2" s="1"/>
  <c r="L45" i="2" s="1"/>
  <c r="I45" i="2"/>
  <c r="G171" i="2"/>
  <c r="G80" i="2"/>
  <c r="G45" i="2"/>
  <c r="I17" i="2"/>
  <c r="G31" i="2"/>
  <c r="L80" i="2" l="1"/>
  <c r="K112" i="2"/>
  <c r="K262" i="2"/>
  <c r="L262" i="2" s="1"/>
  <c r="L265" i="2" l="1"/>
</calcChain>
</file>

<file path=xl/sharedStrings.xml><?xml version="1.0" encoding="utf-8"?>
<sst xmlns="http://schemas.openxmlformats.org/spreadsheetml/2006/main" count="6949" uniqueCount="2143">
  <si>
    <t>Total</t>
  </si>
  <si>
    <t>50% -50%</t>
  </si>
  <si>
    <t>Total  9. % 10. Monat</t>
  </si>
  <si>
    <t>Sozial-Kosten - Pauschal</t>
  </si>
  <si>
    <t xml:space="preserve">Home-Office  Entschädigung </t>
  </si>
  <si>
    <t>Spesen</t>
  </si>
  <si>
    <t>Inhaberin &amp; Gründerin Monika Nabholz  - Gehalt 9. &amp; 10. Montat</t>
  </si>
  <si>
    <t>1100-01</t>
  </si>
  <si>
    <t>Total für 8 Monate</t>
  </si>
  <si>
    <t>50% -50%*</t>
  </si>
  <si>
    <t>Lizenen für IT-Software - Berechnung für 12 Monate - Pauschal</t>
  </si>
  <si>
    <t xml:space="preserve">IT-Kosten - Einmalig </t>
  </si>
  <si>
    <t xml:space="preserve">Spesen - Mit Flug &amp; Unterkunft für diverse Länder </t>
  </si>
  <si>
    <t xml:space="preserve">Inhaberin &amp; Gründerin Monika Nabholz </t>
  </si>
  <si>
    <t>IT-Kosten - Einmalig - Kaution: CHF 2'000.00 - pro Mitarbeiter</t>
  </si>
  <si>
    <t>Extra-Prämie - für die Bereitschaft von Arbeits-Einsätzen (flexibel) von LKW-Personal - bei ein externes Unternehmen</t>
  </si>
  <si>
    <t>Reise- Unterkunft- &amp; Verpflegus-Spesen-Pauschal - für Zusammenkunft - vor Ort -zu dem Thema: Erfahrungs-Austausch</t>
  </si>
  <si>
    <t>Bekleidungs-Illustratoren, für unsere Stoff-Musterkollektion, welche Schnitt-Muster am PC erstellen &amp; zeichnen</t>
  </si>
  <si>
    <t>1620-02</t>
  </si>
  <si>
    <t>1620-01</t>
  </si>
  <si>
    <t>Dolmeterscher &amp; Übersetzungs-Gebühren</t>
  </si>
  <si>
    <t>Lokale - Reise-Versichungen</t>
  </si>
  <si>
    <t>Visa-Gebührem/ Lokal-Taxi/ ÖV/ Auto-Miete Pauschal</t>
  </si>
  <si>
    <t>Bekleidungs-Stoff Einkäufer, für unsere Kleider in der Einzel-Produktion</t>
  </si>
  <si>
    <t>1610-02</t>
  </si>
  <si>
    <t>1610-01</t>
  </si>
  <si>
    <t>TEAM-Leiter - Bekleidungs-Produktentwickler für den Aufbau</t>
  </si>
  <si>
    <t>1600-02</t>
  </si>
  <si>
    <t>1600-01</t>
  </si>
  <si>
    <t>2570-05</t>
  </si>
  <si>
    <t>2570-04</t>
  </si>
  <si>
    <t>2570-03</t>
  </si>
  <si>
    <t>2570-02</t>
  </si>
  <si>
    <t>2570-01</t>
  </si>
  <si>
    <t>Geschäftsführer-Assistent</t>
  </si>
  <si>
    <t>1500-02</t>
  </si>
  <si>
    <t>1500-01</t>
  </si>
  <si>
    <t>Personal-Fachperson - AT</t>
  </si>
  <si>
    <t>1440-01</t>
  </si>
  <si>
    <t>Personal-Fachperson - CH</t>
  </si>
  <si>
    <t>1340-01</t>
  </si>
  <si>
    <t>Personal-Fachperson - DE</t>
  </si>
  <si>
    <t>1240-01</t>
  </si>
  <si>
    <t>Fachperson Telefonmarketing-Verkauf - AT</t>
  </si>
  <si>
    <t>1430-02</t>
  </si>
  <si>
    <t>1430-01</t>
  </si>
  <si>
    <t>Fachperson Telefonmarketing-Verkauf - CH</t>
  </si>
  <si>
    <t>1330-02</t>
  </si>
  <si>
    <t>1330-01</t>
  </si>
  <si>
    <t>Fachperson Telefonmarketing-Verkauf - DE</t>
  </si>
  <si>
    <t>1230-03</t>
  </si>
  <si>
    <t>1230-02</t>
  </si>
  <si>
    <t>1230-01</t>
  </si>
  <si>
    <t>Innen-Architekten</t>
  </si>
  <si>
    <t>1700-02</t>
  </si>
  <si>
    <t>1700-01</t>
  </si>
  <si>
    <t xml:space="preserve">Home-Office - Entschädigung </t>
  </si>
  <si>
    <t>Informatiker - PC-Supporter - IT-Netzwerk-Techniker - AT</t>
  </si>
  <si>
    <t>1450-02</t>
  </si>
  <si>
    <t>1450-01</t>
  </si>
  <si>
    <t>Informatiker - PC-Supporter - IT-Netzwerk-Techniker - CH</t>
  </si>
  <si>
    <t>1350-02</t>
  </si>
  <si>
    <t>1350-01</t>
  </si>
  <si>
    <t>Informatiker - PC-Supporter - IT-Netzwerk-Techniker - DE</t>
  </si>
  <si>
    <t>1250-03</t>
  </si>
  <si>
    <t>1250-02</t>
  </si>
  <si>
    <t>1250-01</t>
  </si>
  <si>
    <t xml:space="preserve">Mathematik &amp; Finanz-Experte - AT </t>
  </si>
  <si>
    <t>1420-04</t>
  </si>
  <si>
    <t>Mathematik &amp; Finanz-Experte - CH</t>
  </si>
  <si>
    <t>1320-01</t>
  </si>
  <si>
    <t>Mathematik &amp; Finanz-Experte - DE</t>
  </si>
  <si>
    <t>1220-01</t>
  </si>
  <si>
    <t>Jurist - AT</t>
  </si>
  <si>
    <t>1410-01</t>
  </si>
  <si>
    <t>Jurist - CH</t>
  </si>
  <si>
    <t>1310-01</t>
  </si>
  <si>
    <t>Jurist - DE</t>
  </si>
  <si>
    <t>1210-01</t>
  </si>
  <si>
    <t>IT-Kosten - Einmalig - Kaution: CHF 2'000.00 -  pro Mitarbeiter</t>
  </si>
  <si>
    <t>Co.-Geschäftsführer</t>
  </si>
  <si>
    <t>1102-01</t>
  </si>
  <si>
    <t>für 8 Monate</t>
  </si>
  <si>
    <t>50%-LKWnews.com</t>
  </si>
  <si>
    <t>8 Monat</t>
  </si>
  <si>
    <t>1 Monat</t>
  </si>
  <si>
    <t>Einzel-Preis</t>
  </si>
  <si>
    <t xml:space="preserve"> FÜR KLEIDER-IDEE</t>
  </si>
  <si>
    <t>KLEIDER-IDEE</t>
  </si>
  <si>
    <t>50%-KLEIDER-IDEE -</t>
  </si>
  <si>
    <t xml:space="preserve">für  </t>
  </si>
  <si>
    <t>pro Monat</t>
  </si>
  <si>
    <t>pro Monat/</t>
  </si>
  <si>
    <t>Pers.</t>
  </si>
  <si>
    <t xml:space="preserve">Nr.: </t>
  </si>
  <si>
    <t>Gesamt-Kosten:</t>
  </si>
  <si>
    <t xml:space="preserve">Anteil: </t>
  </si>
  <si>
    <t>Kosten-Aufteilung:</t>
  </si>
  <si>
    <t xml:space="preserve">Gehalt         </t>
  </si>
  <si>
    <t>Totale-Kosten</t>
  </si>
  <si>
    <t xml:space="preserve">Berechnung: </t>
  </si>
  <si>
    <t xml:space="preserve">Anzahl </t>
  </si>
  <si>
    <t>Gehalt für 8 Monate</t>
  </si>
  <si>
    <t xml:space="preserve">Stellen- </t>
  </si>
  <si>
    <t xml:space="preserve"> </t>
  </si>
  <si>
    <t xml:space="preserve">Rekrutierung-Zeitlicher-Abschnitt = 2 Monate </t>
  </si>
  <si>
    <t>TEAM-Leitung - Comic-Zeichner</t>
  </si>
  <si>
    <t xml:space="preserve">TYB-A ---  Stufe 1 --- Berechnung der Personal-Kosten --- Für 10 Monaten    </t>
  </si>
  <si>
    <t>Ansprch Geschäftswagen - Nr:  35</t>
  </si>
  <si>
    <t>Ansprch Geschäftswagen - Nr:  36</t>
  </si>
  <si>
    <t>2500-01</t>
  </si>
  <si>
    <t>TEAM-Leitung - Verantwortlich für die Gesamt-Ausland-Offices</t>
  </si>
  <si>
    <t>2500-02</t>
  </si>
  <si>
    <t>Ansprch Geschäftswagen - Nr: 51</t>
  </si>
  <si>
    <t>Anspruch auf 1 Assistentin (Mitarbeiter)</t>
  </si>
  <si>
    <t>Gemeinschafts-Geschäftswagen - Nr: 54</t>
  </si>
  <si>
    <t>Gemeinschafts-Geschäftswagen - Nr: 55</t>
  </si>
  <si>
    <t>Gemeinschafts-Geschäftswagen - Nr: 56</t>
  </si>
  <si>
    <t>Total  TYP-B Stufe 2</t>
  </si>
  <si>
    <t>6 Monat</t>
  </si>
  <si>
    <t>für 6 Monate</t>
  </si>
  <si>
    <t>1110-01</t>
  </si>
  <si>
    <t>Geschäftsführer-Stellvertreter</t>
  </si>
  <si>
    <t>1110-02</t>
  </si>
  <si>
    <t>1110-03</t>
  </si>
  <si>
    <t>1500-03</t>
  </si>
  <si>
    <t>1500-04</t>
  </si>
  <si>
    <t>1500-05</t>
  </si>
  <si>
    <t>1510-01</t>
  </si>
  <si>
    <t>Persönliche Kader-Assistent für 1530-01</t>
  </si>
  <si>
    <t>1510-02</t>
  </si>
  <si>
    <t>Persönliche Kader-Assistent für 1530-02</t>
  </si>
  <si>
    <t>1510-03</t>
  </si>
  <si>
    <t>Persönliche Kader-Assistent für 1540-01</t>
  </si>
  <si>
    <t>1510-04</t>
  </si>
  <si>
    <t>Persönliche Kader-Assistent für 1540-02</t>
  </si>
  <si>
    <t>1510-05</t>
  </si>
  <si>
    <t>Persönliche Kader-Assistent für 1550-01</t>
  </si>
  <si>
    <t>1510-06</t>
  </si>
  <si>
    <t>Persönliche Kader-Assistent für 1550-02</t>
  </si>
  <si>
    <t>1510-07</t>
  </si>
  <si>
    <t>Persönliche Kader-Assistent für 1560-01</t>
  </si>
  <si>
    <t>1510-08</t>
  </si>
  <si>
    <t>Persönliche Kader-Assistent für 1560-02</t>
  </si>
  <si>
    <t>1510-09</t>
  </si>
  <si>
    <t>Persönliche Kader-Assistent für 1570-01</t>
  </si>
  <si>
    <t>1510-10</t>
  </si>
  <si>
    <t>Persönliche Kader-Assistent für 1570-02</t>
  </si>
  <si>
    <t>1510-11</t>
  </si>
  <si>
    <t>Persönliche Kader-Assistent für 1700-01</t>
  </si>
  <si>
    <t>1510-12</t>
  </si>
  <si>
    <t>Persönliche Kader-Assistent für 1700-02</t>
  </si>
  <si>
    <t>1510-13</t>
  </si>
  <si>
    <t>Persönliche Kader-Assistent für 1700-03</t>
  </si>
  <si>
    <t>1510-14</t>
  </si>
  <si>
    <t>Persönliche Kader-Assistent für 1700-04</t>
  </si>
  <si>
    <t>1510-15</t>
  </si>
  <si>
    <t>Persönliche Kader-Assistent für 1700-05</t>
  </si>
  <si>
    <t>1510-16</t>
  </si>
  <si>
    <t>Persönliche Kader-Assistent für 1700-06</t>
  </si>
  <si>
    <t>1510-17</t>
  </si>
  <si>
    <t>Persönliche Kader-Assistent für 1210-01</t>
  </si>
  <si>
    <t>1510-18</t>
  </si>
  <si>
    <t>Persönliche Kader-Assistent für 1210-02</t>
  </si>
  <si>
    <t>1510-19</t>
  </si>
  <si>
    <t>Persönliche Kader-Assistent für 1310-01</t>
  </si>
  <si>
    <t>1510-20</t>
  </si>
  <si>
    <t>Persönliche Kader-Assistent für 1310-02</t>
  </si>
  <si>
    <t>1510-21</t>
  </si>
  <si>
    <t>Persönliche Kader-Assistent für 1410-01</t>
  </si>
  <si>
    <t>1510-22</t>
  </si>
  <si>
    <t>Persönliche Kader-Assistent für 1410-02</t>
  </si>
  <si>
    <t>1510-23</t>
  </si>
  <si>
    <t>Persönliche Kader-Assistent für 1220-01</t>
  </si>
  <si>
    <t>1510-24</t>
  </si>
  <si>
    <t>Persönliche Kader-Assistent für 1220-02</t>
  </si>
  <si>
    <t>1510-25</t>
  </si>
  <si>
    <t>Persönliche Kader-Assistent für 1320-01</t>
  </si>
  <si>
    <t>1510-26</t>
  </si>
  <si>
    <t>Persönliche Kader-Assistent für 1320-02</t>
  </si>
  <si>
    <t>1510-27</t>
  </si>
  <si>
    <t>Persönliche Kader-Assistent für 1420-01</t>
  </si>
  <si>
    <t>1510-28</t>
  </si>
  <si>
    <t>Persönliche Kader-Assistent für 1420-02</t>
  </si>
  <si>
    <t>1510-29</t>
  </si>
  <si>
    <t>Persönliche Kader-Assistent für 1600-01</t>
  </si>
  <si>
    <t>1510-30</t>
  </si>
  <si>
    <t>Persönliche Kader-Assistent für 1600-02</t>
  </si>
  <si>
    <t>1510-31</t>
  </si>
  <si>
    <t>Persönliche Kader-Assistent für 1610-01</t>
  </si>
  <si>
    <t>1510-32</t>
  </si>
  <si>
    <t>Persönliche Kader-Assistent für 1610-02</t>
  </si>
  <si>
    <t>1530-01</t>
  </si>
  <si>
    <t>TEAM-Leitung für die Juristen</t>
  </si>
  <si>
    <t>1530-02</t>
  </si>
  <si>
    <t>1540-01</t>
  </si>
  <si>
    <t>TEAM-Leitung für die Mathematik &amp; Finanz-Experte</t>
  </si>
  <si>
    <t>1540-02</t>
  </si>
  <si>
    <t>1550-01</t>
  </si>
  <si>
    <t>TEAM-Leitung für die Innen-Architekten</t>
  </si>
  <si>
    <t>1550-02</t>
  </si>
  <si>
    <t>Ansprch Geschäftswagen - Nr: 01</t>
  </si>
  <si>
    <t>Ansprch Geschäftswagen -Nr:  02</t>
  </si>
  <si>
    <t>1560-01</t>
  </si>
  <si>
    <t>TEAM-Leitung für die Informatiker - PC-Supporter - IT-Netzwerk-Techniker</t>
  </si>
  <si>
    <t>1560-02</t>
  </si>
  <si>
    <t>Ansprch Geschäftswagen - Nr: 03</t>
  </si>
  <si>
    <t>Ansprch Geschäftswagen - Nr: 04</t>
  </si>
  <si>
    <t>1570-01</t>
  </si>
  <si>
    <t xml:space="preserve">TEAM-Leitung für die Fachperson Telefonmarketing-Verkauf </t>
  </si>
  <si>
    <t>1570-02</t>
  </si>
  <si>
    <r>
      <t>IT-Kosten - Einmalig -</t>
    </r>
    <r>
      <rPr>
        <b/>
        <sz val="11"/>
        <color theme="1"/>
        <rFont val="Century Gothic"/>
        <family val="2"/>
      </rPr>
      <t xml:space="preserve"> Kaution: CHF 2'000.00</t>
    </r>
    <r>
      <rPr>
        <sz val="11"/>
        <color theme="1"/>
        <rFont val="Century Gothic"/>
        <family val="2"/>
      </rPr>
      <t xml:space="preserve"> -  pro Mitarbeiter</t>
    </r>
  </si>
  <si>
    <t>1580-01</t>
  </si>
  <si>
    <t>Post- &amp; Druckerei-Sachbearbeiter im Raum Bregenz - AT</t>
  </si>
  <si>
    <t>1580-02</t>
  </si>
  <si>
    <t>1580-03</t>
  </si>
  <si>
    <t>1580-04</t>
  </si>
  <si>
    <t>Ansprch Geschäftswagen - Nr: 05</t>
  </si>
  <si>
    <t>Ansprch Geschäftswagen - Nr: 06</t>
  </si>
  <si>
    <t>Ansprch Geschäftswagen - Nr: 07</t>
  </si>
  <si>
    <t>Ansprch Geschäftswagen - Nr: 08</t>
  </si>
  <si>
    <t>1700-03</t>
  </si>
  <si>
    <t>1700-04</t>
  </si>
  <si>
    <t>1700-05</t>
  </si>
  <si>
    <t>1700-06</t>
  </si>
  <si>
    <t>Ansprch Geschäftswagen - Nr: 09</t>
  </si>
  <si>
    <t>Ansprch Geschäftswagen - Nr: 10</t>
  </si>
  <si>
    <t>Ansprch Geschäftswagen -Nr:  11</t>
  </si>
  <si>
    <t>Ansprch Geschäftswagen -Nr:  12</t>
  </si>
  <si>
    <t>1260-01</t>
  </si>
  <si>
    <t>Personal-Assistenz - DE</t>
  </si>
  <si>
    <t>1260-02</t>
  </si>
  <si>
    <t>1260-03</t>
  </si>
  <si>
    <t>1360-01</t>
  </si>
  <si>
    <t>Personal-Assistenz - CH</t>
  </si>
  <si>
    <t>1360-02</t>
  </si>
  <si>
    <t>1460-01</t>
  </si>
  <si>
    <t>Personal-Assistenz - AT</t>
  </si>
  <si>
    <t>1460-02</t>
  </si>
  <si>
    <t>1210-02</t>
  </si>
  <si>
    <t>1310-02</t>
  </si>
  <si>
    <t>1410-02</t>
  </si>
  <si>
    <t>1270-01</t>
  </si>
  <si>
    <t>TEAM-Leitung von der Debi- &amp; Kreditieren-Buchhaltung - DE</t>
  </si>
  <si>
    <t>1370-01</t>
  </si>
  <si>
    <t>TEAM-Leitung von der Debi- &amp; Kreditieren-Buchhaltung - CH</t>
  </si>
  <si>
    <t>1470-01</t>
  </si>
  <si>
    <t>TEAM-Leitung von der Debi-&amp; Kreditieren- Buchhaltung - AT</t>
  </si>
  <si>
    <t>1280-01</t>
  </si>
  <si>
    <t>Sachbearbeiter in der Debi- &amp; Kreditieren-Buchhaltung - DE</t>
  </si>
  <si>
    <t>1280-02</t>
  </si>
  <si>
    <t>1380-01</t>
  </si>
  <si>
    <t>Sachbearbeiter in der Debi- &amp; Kreditieren-Buchhaltung - CH</t>
  </si>
  <si>
    <t>1380-02</t>
  </si>
  <si>
    <t>1480-01</t>
  </si>
  <si>
    <t>Sachbearbeiter in der Debi- &amp; Kreditieren-Buchhaltung - AT</t>
  </si>
  <si>
    <t>1480-02</t>
  </si>
  <si>
    <t>1250-04</t>
  </si>
  <si>
    <t>1250-05</t>
  </si>
  <si>
    <t>1250-06</t>
  </si>
  <si>
    <t>1350-03</t>
  </si>
  <si>
    <t>1350-04</t>
  </si>
  <si>
    <t>1450-03</t>
  </si>
  <si>
    <t>1450-04</t>
  </si>
  <si>
    <t>1230-04</t>
  </si>
  <si>
    <t>1230-05</t>
  </si>
  <si>
    <t>1230-06</t>
  </si>
  <si>
    <t>1330-03</t>
  </si>
  <si>
    <t>1330-04</t>
  </si>
  <si>
    <t>1430-03</t>
  </si>
  <si>
    <t>1430-04</t>
  </si>
  <si>
    <t>1600-03</t>
  </si>
  <si>
    <t>1600-04</t>
  </si>
  <si>
    <t>1600-05</t>
  </si>
  <si>
    <t>1600-06</t>
  </si>
  <si>
    <t>1620-03</t>
  </si>
  <si>
    <t>1620-04</t>
  </si>
  <si>
    <t>1620-05</t>
  </si>
  <si>
    <t>1620-06</t>
  </si>
  <si>
    <t>1630-01</t>
  </si>
  <si>
    <t>Bekleidungs-Entwerfer - von Schnitt-, &amp; Stoff- bis zur Fertigung - Zu- Schneider- Näher, in der Einzel-Produktion</t>
  </si>
  <si>
    <t>1630-02</t>
  </si>
  <si>
    <t>1630-03</t>
  </si>
  <si>
    <t>1630-04</t>
  </si>
  <si>
    <t>1630-05</t>
  </si>
  <si>
    <t>1630-06</t>
  </si>
  <si>
    <t>1630-07</t>
  </si>
  <si>
    <t>1630-08</t>
  </si>
  <si>
    <t>1640-01</t>
  </si>
  <si>
    <t>Bekleidungs-Schneider- Näher, von unseren Schnitt-Musterkollektion, für die Kleider in der Einzel-Produktion</t>
  </si>
  <si>
    <t>1640-02</t>
  </si>
  <si>
    <t>1640-03</t>
  </si>
  <si>
    <t>1640-04</t>
  </si>
  <si>
    <t>1640-05</t>
  </si>
  <si>
    <t>1640-06</t>
  </si>
  <si>
    <t>1640-07</t>
  </si>
  <si>
    <t>1640-08</t>
  </si>
  <si>
    <t>1640-09</t>
  </si>
  <si>
    <t>1640-10</t>
  </si>
  <si>
    <t>1640-11</t>
  </si>
  <si>
    <t>1640-12</t>
  </si>
  <si>
    <t>1640-13</t>
  </si>
  <si>
    <t>1640-14</t>
  </si>
  <si>
    <t>1640-15</t>
  </si>
  <si>
    <t>1640-16</t>
  </si>
  <si>
    <t>1640-17</t>
  </si>
  <si>
    <t>1640-18</t>
  </si>
  <si>
    <t>1640-19</t>
  </si>
  <si>
    <t>1640-20</t>
  </si>
  <si>
    <t>Extra-Prämie - für die Bereitschaft von Arbeits-Einsätze (flexibel) von LKW-Personal - bei einen externen Unternehmen</t>
  </si>
  <si>
    <t>IT-Kosten - Einmalig - Kaution: CHF 1'000.00 - pro Mitarbeiter</t>
  </si>
  <si>
    <t>1650-01</t>
  </si>
  <si>
    <t>TEAM-Leiter - von der Textilpflege - für die Kleider in der Einzel-Produktion</t>
  </si>
  <si>
    <t>1650-02</t>
  </si>
  <si>
    <t>1660-01</t>
  </si>
  <si>
    <t>Fachleute Textilpflege - für die Kleider in der Einzel-Produktion</t>
  </si>
  <si>
    <t>1660-02</t>
  </si>
  <si>
    <t>1660-03</t>
  </si>
  <si>
    <t>1660-04</t>
  </si>
  <si>
    <t>1760-01</t>
  </si>
  <si>
    <t>TEAM-Leiter - Logistik</t>
  </si>
  <si>
    <t>1760-02</t>
  </si>
  <si>
    <t>1770-01</t>
  </si>
  <si>
    <t>Logistiker für IT Versand/ Rücknahme an Mitarbeier &amp; KLEIDER-IDEE</t>
  </si>
  <si>
    <t>1770-02</t>
  </si>
  <si>
    <t>1770-03</t>
  </si>
  <si>
    <t>1770-04</t>
  </si>
  <si>
    <t>1720-01</t>
  </si>
  <si>
    <t>PW-Kurierfahrers-Geschäftswagen-Nr; 13</t>
  </si>
  <si>
    <t>1720-02</t>
  </si>
  <si>
    <t>PW-Kurierfahrers-Geschäftswagen-Nr; 14</t>
  </si>
  <si>
    <t>1720-03</t>
  </si>
  <si>
    <t>PW-Kurierfahrers-Geschäftswagen-Nr; 15</t>
  </si>
  <si>
    <t>1720-04</t>
  </si>
  <si>
    <t>PW-Kurierfahrers-Geschäftswagen-Nr; 16</t>
  </si>
  <si>
    <t>1720-05</t>
  </si>
  <si>
    <t>PW-Kurierfahrers-Geschäftswagen-Nr; 17</t>
  </si>
  <si>
    <t>1720-06</t>
  </si>
  <si>
    <t>PW-Kurierfahrers-Geschäftswagen-Nr; 18</t>
  </si>
  <si>
    <t>1720-07</t>
  </si>
  <si>
    <t>PW-Kurierfahrers-Geschäftswagen-Nr; 19</t>
  </si>
  <si>
    <t>1720-08</t>
  </si>
  <si>
    <t>PW-Kurierfahrers-Geschäftswagen-Nr; 20</t>
  </si>
  <si>
    <t>1720-09</t>
  </si>
  <si>
    <t>PW-Kurierfahrers-Geschäftswagen-Nr; 21</t>
  </si>
  <si>
    <t>1720-10</t>
  </si>
  <si>
    <t>PW-Kurierfahrers-Geschäftswagen-Nr; 22</t>
  </si>
  <si>
    <t>1730-01</t>
  </si>
  <si>
    <t>Kat-D-18-To-Bus-Fahrers</t>
  </si>
  <si>
    <t>1730-02</t>
  </si>
  <si>
    <t>1730-03</t>
  </si>
  <si>
    <t>1730-04</t>
  </si>
  <si>
    <t>Ansprch Geschäftswagen - Nr: 23</t>
  </si>
  <si>
    <t>Ansprch Geschäftswagen - Nr: 24</t>
  </si>
  <si>
    <t>Ansprch Geschäftswagen - Nr: 25</t>
  </si>
  <si>
    <t>Ansprch Geschäftswagen - Nr: 26</t>
  </si>
  <si>
    <t>1750-01</t>
  </si>
  <si>
    <t xml:space="preserve">Disponent Verantwortlich für den Fuhrpark  </t>
  </si>
  <si>
    <t>1750-02</t>
  </si>
  <si>
    <t>1750-03</t>
  </si>
  <si>
    <t>1750-04</t>
  </si>
  <si>
    <t>Ansprch Geschäftswagen - Nr: 27</t>
  </si>
  <si>
    <t>Ansprch Geschäftswagen - Nr: 28</t>
  </si>
  <si>
    <t>Ansprch Geschäftswagen - Nr: 29</t>
  </si>
  <si>
    <t>Ansprch Geschäftswagen - Nr: 30</t>
  </si>
  <si>
    <t>1800-01</t>
  </si>
  <si>
    <t>Team-Leiter verantwortlich für die Verkaufs-Beratung KLEIDER-IDEE im Aussendienst (Verkaufs-Bus)</t>
  </si>
  <si>
    <t>1800-02</t>
  </si>
  <si>
    <t>Ansprch Geschäftswagen - Nr:  31</t>
  </si>
  <si>
    <t>Ansprch Geschäftswagen - Nr:  32</t>
  </si>
  <si>
    <t>1810-01</t>
  </si>
  <si>
    <t>Verkaufs-Beratung für die KLEIDER-IDEE im Aussendienst (Verkaufs-Bus)</t>
  </si>
  <si>
    <t>1810-02</t>
  </si>
  <si>
    <t>Ansprch Geschäftswagen - Nr:  33</t>
  </si>
  <si>
    <t>Ansprch Geschäftswagen - Nr:  34</t>
  </si>
  <si>
    <t>1850-01</t>
  </si>
  <si>
    <t>Team-Leiter verantwortlich für die KLEIDER-IDEE in unseren fixen Verkaufs-Atelier-Läden</t>
  </si>
  <si>
    <t>1850-02</t>
  </si>
  <si>
    <t>IT-Kosten - Einmalig - Kaution: CHF 2''000.00 - pro Mitarbeiter</t>
  </si>
  <si>
    <t>1860-01</t>
  </si>
  <si>
    <t>Verkaufs-Beratung für die KLEIDER-IDEE in unseren fixen Verkaufs-Atelier-Läden</t>
  </si>
  <si>
    <t>1860-02</t>
  </si>
  <si>
    <t>1860-03</t>
  </si>
  <si>
    <t>1860-04</t>
  </si>
  <si>
    <t>4710-01</t>
  </si>
  <si>
    <t>Text-Übersetzung Ausgangssprache - Englisch in Deutsch</t>
  </si>
  <si>
    <t>4720-01</t>
  </si>
  <si>
    <t>Text-Übersetzung Ausgangssprache - Deutsch in Englisch</t>
  </si>
  <si>
    <t xml:space="preserve">TYB-B ---  Stufe 1 --- Berechnung der Personal-Kosten --- Für 10 Monaten    </t>
  </si>
  <si>
    <t>Personal-Fachperson Personal-Fachperson - DE</t>
  </si>
  <si>
    <t>Personal-Fachperson Personal-Fachperson - CH</t>
  </si>
  <si>
    <t>Personal-Fachperson Personal-Fachperson - AT</t>
  </si>
  <si>
    <t>4000-01</t>
  </si>
  <si>
    <t>TEAM-Leitung - Rektor - für die LKW-Bildung - DE</t>
  </si>
  <si>
    <t>4010-01</t>
  </si>
  <si>
    <t>TEAM-Leitung - Rektor - für die LKW-Bildung - CH</t>
  </si>
  <si>
    <t>4020-01</t>
  </si>
  <si>
    <t>4100-01</t>
  </si>
  <si>
    <t>TEAM-Leitung - für den Aufbau von den Deutsch-Webinaren - für die Stufen von AO bis C2 - DE</t>
  </si>
  <si>
    <t>4100-02</t>
  </si>
  <si>
    <t>4110-01</t>
  </si>
  <si>
    <t>TEAM-Leitung - für den Aufbau von den Deutsch-Webinaren - für die Stufen von AO bis C2 - CH</t>
  </si>
  <si>
    <t>4110-02</t>
  </si>
  <si>
    <t>4120-01</t>
  </si>
  <si>
    <t>TEAM-Leitung - für den Aufbau von den Deutsch-Webinaren - für die Stufen von AO bis C2 - AT</t>
  </si>
  <si>
    <t>4120-02</t>
  </si>
  <si>
    <t>1970-01</t>
  </si>
  <si>
    <t>TEAM-Leiter - Verkehr -Strasse - Bahn - Flug - DE</t>
  </si>
  <si>
    <t>1980-01</t>
  </si>
  <si>
    <t>TEAM-Leiter - Verkehr -Strasse - Bahn - Flug - CH</t>
  </si>
  <si>
    <t>1990-01</t>
  </si>
  <si>
    <t>TEAM-Leiter - Verkehr -Strasse - Bahn - Flug - AT</t>
  </si>
  <si>
    <t>1900-01</t>
  </si>
  <si>
    <t>TEAM-Leiter - Meteorologe - Klima - DE</t>
  </si>
  <si>
    <t>1910-01</t>
  </si>
  <si>
    <t>TEAM-Leiter - Meteorologe - Klima - CH</t>
  </si>
  <si>
    <t>1920-01</t>
  </si>
  <si>
    <t>TEAM-Leiter - Meteorologe - Klima - AT</t>
  </si>
  <si>
    <t>2200-01</t>
  </si>
  <si>
    <t>TEAM-Leitung -für Intendant-Produzent - Lern-Unterrichts-Videos</t>
  </si>
  <si>
    <t>2200-02</t>
  </si>
  <si>
    <t>2320-01</t>
  </si>
  <si>
    <t>TEAM-Leitung - Redaktion-Moderation-Lektor</t>
  </si>
  <si>
    <t>2320-02</t>
  </si>
  <si>
    <t>2320-03</t>
  </si>
  <si>
    <t>2320-04</t>
  </si>
  <si>
    <t>2320-05</t>
  </si>
  <si>
    <t>2350-01</t>
  </si>
  <si>
    <t>TEAM-Leitung - für die Kamera &amp; Foto-Produktionen</t>
  </si>
  <si>
    <t>2350-02</t>
  </si>
  <si>
    <t>2400-01</t>
  </si>
  <si>
    <t>TEAM-Leitung - als Intendant &amp; Produzent von den EVENTS</t>
  </si>
  <si>
    <t>Ansprch Geschäftswagen - Nr: 50</t>
  </si>
  <si>
    <t>Redaktion-Moderation-Lektor</t>
  </si>
  <si>
    <t>2320-06</t>
  </si>
  <si>
    <t>2320-07</t>
  </si>
  <si>
    <t>2320-08</t>
  </si>
  <si>
    <t>2320-09</t>
  </si>
  <si>
    <t>2320-10</t>
  </si>
  <si>
    <t xml:space="preserve"> -</t>
  </si>
  <si>
    <t xml:space="preserve"> FÜR LKWnews.com</t>
  </si>
  <si>
    <t>Ansprch Geschäftswagen - Nr: 52</t>
  </si>
  <si>
    <t>Ansprch Geschäftswagen - Nr: 53</t>
  </si>
  <si>
    <t>Geschäftsführer-Assistent für 1110-01</t>
  </si>
  <si>
    <t>Geschäftsführer-Assistent für 1110-02</t>
  </si>
  <si>
    <t>Geschäftsführer-Assistent für 1110-03</t>
  </si>
  <si>
    <t>Personal-Assistentz - DE</t>
  </si>
  <si>
    <t>1260-04</t>
  </si>
  <si>
    <t>1260-05</t>
  </si>
  <si>
    <t>1360-03</t>
  </si>
  <si>
    <t>1360-04</t>
  </si>
  <si>
    <t>1460-03</t>
  </si>
  <si>
    <t>1460-04</t>
  </si>
  <si>
    <t>TEAM-Leitung von der Debi- &amp; Kreditioren-Buchhaltung - DE</t>
  </si>
  <si>
    <t>TEAM-Leitung von der Debi- &amp; Kreditioren-Buchhaltung - CH</t>
  </si>
  <si>
    <t>TEAM-Leitung von der Debi-&amp; Kreditioren- Buchhaltung - AT</t>
  </si>
  <si>
    <t>Sachbearbeiter in der Debi- &amp; Kreditioren-Buchhaltung - DE</t>
  </si>
  <si>
    <t>Sachbearbeiter in der Debi- &amp; Kreditioren-Buchhaltung - CH</t>
  </si>
  <si>
    <t>Sachbearbeiter in der Debi- &amp; Kreditioren-Buchhaltung - AT</t>
  </si>
  <si>
    <t>2320-11</t>
  </si>
  <si>
    <t>2320-12</t>
  </si>
  <si>
    <t>2320-13</t>
  </si>
  <si>
    <t>2320-14</t>
  </si>
  <si>
    <t>2320-15</t>
  </si>
  <si>
    <t>2320-16</t>
  </si>
  <si>
    <t>2320-17</t>
  </si>
  <si>
    <t>2320-18</t>
  </si>
  <si>
    <t>2320-19</t>
  </si>
  <si>
    <t>2320-20</t>
  </si>
  <si>
    <t>2320-21</t>
  </si>
  <si>
    <t>2320-22</t>
  </si>
  <si>
    <t>2320-23</t>
  </si>
  <si>
    <t>2320-24</t>
  </si>
  <si>
    <t>2320-25</t>
  </si>
  <si>
    <t>2320-26</t>
  </si>
  <si>
    <t>2320-27</t>
  </si>
  <si>
    <t>2320-28</t>
  </si>
  <si>
    <t>2320-29</t>
  </si>
  <si>
    <t>2320-30</t>
  </si>
  <si>
    <t>2320-31</t>
  </si>
  <si>
    <t>2320-32</t>
  </si>
  <si>
    <t>2320-33</t>
  </si>
  <si>
    <t>2320-34</t>
  </si>
  <si>
    <t>2320-35</t>
  </si>
  <si>
    <t>2320-36</t>
  </si>
  <si>
    <t>2320-37</t>
  </si>
  <si>
    <t>2320-38</t>
  </si>
  <si>
    <t>2320-39</t>
  </si>
  <si>
    <t>2320-40</t>
  </si>
  <si>
    <t>2320-41</t>
  </si>
  <si>
    <t>2320-42</t>
  </si>
  <si>
    <t>2320-43</t>
  </si>
  <si>
    <t>2320-44</t>
  </si>
  <si>
    <t>2320-45</t>
  </si>
  <si>
    <t>2320-46</t>
  </si>
  <si>
    <t>2320-47</t>
  </si>
  <si>
    <t>2320-48</t>
  </si>
  <si>
    <t>2320-49</t>
  </si>
  <si>
    <t>2320-50</t>
  </si>
  <si>
    <t>Gemeinschafts-Geschäftswagen - Nr:  37</t>
  </si>
  <si>
    <t>Gemeinschafts-Geschäftswagen - Nr:  38</t>
  </si>
  <si>
    <t>Gemeinschafts-Geschäftswagen - Nr:  39</t>
  </si>
  <si>
    <t>Gemeinschafts-Geschäftswagen - Nr:  40</t>
  </si>
  <si>
    <t>Gemeinschafts-Geschäftswagen - Nr:  41</t>
  </si>
  <si>
    <t>Gemeinschafts-Geschäftswagen - Nr:  42</t>
  </si>
  <si>
    <t>Gemeinschafts-Geschäftswagen - Nr:  43</t>
  </si>
  <si>
    <t>Gemeinschafts-Geschäftswagen - Nr:  44</t>
  </si>
  <si>
    <t>Gemeinschafts-Geschäftswagen - Nr:  45</t>
  </si>
  <si>
    <t>Gemeinschafts-Geschäftswagen - Nr:  57</t>
  </si>
  <si>
    <t>Gemeinschafts-Geschäftswagen - Nr:  58</t>
  </si>
  <si>
    <t>Gemeinschafts-Geschäftswagen - Nr:  59</t>
  </si>
  <si>
    <t>Gemeinschafts-Geschäftswagen - Nr:  60</t>
  </si>
  <si>
    <t>2580-01</t>
  </si>
  <si>
    <t>2580-02</t>
  </si>
  <si>
    <t>2580-03</t>
  </si>
  <si>
    <t>2580-04</t>
  </si>
  <si>
    <t>2580-05</t>
  </si>
  <si>
    <t>2580-06</t>
  </si>
  <si>
    <t>2580-07</t>
  </si>
  <si>
    <t>2580-08</t>
  </si>
  <si>
    <t>2580-09</t>
  </si>
  <si>
    <t>2580-10</t>
  </si>
  <si>
    <t>2580-11</t>
  </si>
  <si>
    <t>2580-12</t>
  </si>
  <si>
    <t>2580-13</t>
  </si>
  <si>
    <t>2580-14</t>
  </si>
  <si>
    <t>2580-15</t>
  </si>
  <si>
    <t>2580-16</t>
  </si>
  <si>
    <t>2580-17</t>
  </si>
  <si>
    <t>2580-18</t>
  </si>
  <si>
    <t>2580-19</t>
  </si>
  <si>
    <t>2580-20</t>
  </si>
  <si>
    <t>2580-21</t>
  </si>
  <si>
    <t>2580-22</t>
  </si>
  <si>
    <t>2580-23</t>
  </si>
  <si>
    <t>2580-24</t>
  </si>
  <si>
    <t>2580-25</t>
  </si>
  <si>
    <t>2580-26</t>
  </si>
  <si>
    <t>2580-27</t>
  </si>
  <si>
    <t>2580-28</t>
  </si>
  <si>
    <t>2580-29</t>
  </si>
  <si>
    <t>2580-30</t>
  </si>
  <si>
    <t>2580-31</t>
  </si>
  <si>
    <t>2580-32</t>
  </si>
  <si>
    <t>2580-33</t>
  </si>
  <si>
    <t>2580-34</t>
  </si>
  <si>
    <t>2580-35</t>
  </si>
  <si>
    <t>2580-36</t>
  </si>
  <si>
    <t>2580-37</t>
  </si>
  <si>
    <t>2580-38</t>
  </si>
  <si>
    <t>2580-39</t>
  </si>
  <si>
    <t>2580-40</t>
  </si>
  <si>
    <t>2580-41</t>
  </si>
  <si>
    <t>2580-42</t>
  </si>
  <si>
    <t>2580-43</t>
  </si>
  <si>
    <t>2580-44</t>
  </si>
  <si>
    <t>2580-45</t>
  </si>
  <si>
    <t>2580-46</t>
  </si>
  <si>
    <t>2580-47</t>
  </si>
  <si>
    <t>2580-48</t>
  </si>
  <si>
    <t>2580-49</t>
  </si>
  <si>
    <t>2580-50</t>
  </si>
  <si>
    <t>2330-01</t>
  </si>
  <si>
    <t>Intendant  Produzent- Bild- Ton- Regie</t>
  </si>
  <si>
    <t>2330-02</t>
  </si>
  <si>
    <t>2330-03</t>
  </si>
  <si>
    <t>2330-04</t>
  </si>
  <si>
    <t>TEAM-Leitung «für die Kammera &amp; Foto-Produktionen</t>
  </si>
  <si>
    <t>2351-01</t>
  </si>
  <si>
    <t>Kammera &amp; Foto-Produktionen</t>
  </si>
  <si>
    <t>2351-02</t>
  </si>
  <si>
    <t>2351-03</t>
  </si>
  <si>
    <t>2351-04</t>
  </si>
  <si>
    <t>2351-05</t>
  </si>
  <si>
    <t>2351-06</t>
  </si>
  <si>
    <t>2351-07</t>
  </si>
  <si>
    <t>2351-08</t>
  </si>
  <si>
    <t>Gemeinschafts-Geschäftswagen - Nr:  46</t>
  </si>
  <si>
    <t>Gemeinschafts-Geschäftswagen - Nr:  47</t>
  </si>
  <si>
    <t>Gemeinschafts-Geschäftswagen - Nr:  48</t>
  </si>
  <si>
    <t>Gemeinschafts-Geschäftswagen - Nr:  49</t>
  </si>
  <si>
    <t>2360-01</t>
  </si>
  <si>
    <t>TEAM-Leitung - als Belichtungs-Meister &amp; Ton-Produktion</t>
  </si>
  <si>
    <t>2360-02</t>
  </si>
  <si>
    <t>2370-02</t>
  </si>
  <si>
    <t>TEAM-Leitung - als Klang &amp; Musik-Künstler</t>
  </si>
  <si>
    <t>2370-03</t>
  </si>
  <si>
    <t>Text-Übersetung Ausgangssprache Englisch in Deutsch</t>
  </si>
  <si>
    <t>Text-Übersetzung Ausgangssprache Deutsch in Englisch</t>
  </si>
  <si>
    <t>4220-01</t>
  </si>
  <si>
    <t>4230-01</t>
  </si>
  <si>
    <t>4240-01</t>
  </si>
  <si>
    <t>4250-01</t>
  </si>
  <si>
    <t>4260-01</t>
  </si>
  <si>
    <t>4270-01</t>
  </si>
  <si>
    <t>4280-01</t>
  </si>
  <si>
    <t>4290-01</t>
  </si>
  <si>
    <t>4310-01</t>
  </si>
  <si>
    <t>4320-01</t>
  </si>
  <si>
    <t>4340-01</t>
  </si>
  <si>
    <t>4350-01</t>
  </si>
  <si>
    <t>4360-01</t>
  </si>
  <si>
    <t>4370-01</t>
  </si>
  <si>
    <t>4380-01</t>
  </si>
  <si>
    <t>4410-01</t>
  </si>
  <si>
    <t>4420-01</t>
  </si>
  <si>
    <t>4430-01</t>
  </si>
  <si>
    <t>4440-01</t>
  </si>
  <si>
    <t>4450-01</t>
  </si>
  <si>
    <t>4460-01</t>
  </si>
  <si>
    <t>4470-01</t>
  </si>
  <si>
    <t>4480-01</t>
  </si>
  <si>
    <t>4490-01</t>
  </si>
  <si>
    <t>4510-01</t>
  </si>
  <si>
    <t>4520-01</t>
  </si>
  <si>
    <t>4530-01</t>
  </si>
  <si>
    <t>4540-01</t>
  </si>
  <si>
    <t>4550-01</t>
  </si>
  <si>
    <t>4560-01</t>
  </si>
  <si>
    <t>4570-01</t>
  </si>
  <si>
    <t>4580-01</t>
  </si>
  <si>
    <t>4590-01</t>
  </si>
  <si>
    <t>4610-01</t>
  </si>
  <si>
    <t>4620-01</t>
  </si>
  <si>
    <t>4630-01</t>
  </si>
  <si>
    <t>4640-01</t>
  </si>
  <si>
    <t>4650-01</t>
  </si>
  <si>
    <t>4680-01</t>
  </si>
  <si>
    <t>4690-01</t>
  </si>
  <si>
    <t>4730-01</t>
  </si>
  <si>
    <t>4740-01</t>
  </si>
  <si>
    <t>4750-01</t>
  </si>
  <si>
    <t>4760-01</t>
  </si>
  <si>
    <t>4770-01</t>
  </si>
  <si>
    <t>4780-01</t>
  </si>
  <si>
    <t>4790-01</t>
  </si>
  <si>
    <t>4810-01</t>
  </si>
  <si>
    <t>4820-01</t>
  </si>
  <si>
    <t>4830-01</t>
  </si>
  <si>
    <t>4840-01</t>
  </si>
  <si>
    <t>4850-01</t>
  </si>
  <si>
    <t>4860-01</t>
  </si>
  <si>
    <t>4870-01</t>
  </si>
  <si>
    <t>4880-01</t>
  </si>
  <si>
    <t>4890-01</t>
  </si>
  <si>
    <t>4910-01</t>
  </si>
  <si>
    <t>4920-01</t>
  </si>
  <si>
    <t>4930-01</t>
  </si>
  <si>
    <t>4940-01</t>
  </si>
  <si>
    <t>4950-01</t>
  </si>
  <si>
    <t>4960-01</t>
  </si>
  <si>
    <t>4970-01</t>
  </si>
  <si>
    <t>4990-01</t>
  </si>
  <si>
    <t>5010-01</t>
  </si>
  <si>
    <t>5020-01</t>
  </si>
  <si>
    <t>5030-01</t>
  </si>
  <si>
    <t>5110-01</t>
  </si>
  <si>
    <t>5120-01</t>
  </si>
  <si>
    <t>5140-01</t>
  </si>
  <si>
    <t>5150-01</t>
  </si>
  <si>
    <t>5160-01</t>
  </si>
  <si>
    <t>5170-01</t>
  </si>
  <si>
    <t>5180-01</t>
  </si>
  <si>
    <t>5190-01</t>
  </si>
  <si>
    <t>5210-01</t>
  </si>
  <si>
    <t>5220-01</t>
  </si>
  <si>
    <t>Position</t>
  </si>
  <si>
    <t xml:space="preserve">Name </t>
  </si>
  <si>
    <t xml:space="preserve">Menge </t>
  </si>
  <si>
    <t>Preis m2</t>
  </si>
  <si>
    <t>Anzahl</t>
  </si>
  <si>
    <t>Miete für 1 Monat</t>
  </si>
  <si>
    <t>Monate</t>
  </si>
  <si>
    <t>HP Elite Tower 800 G9 Desktop PC Wolf Pro Security Edition</t>
  </si>
  <si>
    <t>HP E14 G4 T Monitor,35,56 cm (14) - HP E14 G4 T Monitor,35,56 cm (14)</t>
  </si>
  <si>
    <t>HP ScanJet Pro 3600 f1</t>
  </si>
  <si>
    <t>HP LaserJet Pro 3002dw Printer</t>
  </si>
  <si>
    <t>i</t>
  </si>
  <si>
    <t>HP Series 7 Pro 37.5 inch WQHD+ Thunderbolt 4 Monitor - 738pu</t>
  </si>
  <si>
    <t>HP Series 5 Pro 23.8 inch FHD Monitor - 524pf</t>
  </si>
  <si>
    <t>HP ZBook Power 16" G11 Mobile Workstation</t>
  </si>
  <si>
    <t>HP 139X High Yield Black Original LaserJet Toner Cartridge</t>
  </si>
  <si>
    <t>HP Silver Bluetooth Speaker 350</t>
  </si>
  <si>
    <t>Poly Sync 60 Speakerphone</t>
  </si>
  <si>
    <t>HyperX QuadCast S - USB Microphone (Black-Grey) - RGB Lighting</t>
  </si>
  <si>
    <t>Samsung Galaxy S25 Ultra</t>
  </si>
  <si>
    <t>Duronic DML121 Multifunktionaler Laptop-Ständer, faltbar, verstellbar, mit 6 Gelenken, für Tablet oder MacBook</t>
  </si>
  <si>
    <t>Stativ für Film-Kamera</t>
  </si>
  <si>
    <t>Ringlicht mit Stativ Handy</t>
  </si>
  <si>
    <t>GEEKOTO Softbox Set Fotostudio 50 x 70cm, Dauerlicht Studioleuchte Set mit 2 Softboxlampen E27 85W 5500K, 2m Vollverstellbare Lichtstative für Studio-Porträts, Produktfotografie, Modefotos, usw.</t>
  </si>
  <si>
    <t>Soonpho 2-Pack LED VideoLicht Set Panel Videoleuchte Barn Door 2800–6500K Dimmbare 20W Licht Fotografie Studiobeleuchtung mit 1.6m Stativständer und Handyhalterung für Video YouTube Live Streaming</t>
  </si>
  <si>
    <t>Panasonic HC-X2000E Profi Camcorder (4K Video, Kamera mit LEICA Objektiv, 25mm Weitwinkel, 24x optischer Zoom, Autofokus, professionelle Videokamera)</t>
  </si>
  <si>
    <t>Canon 8597B002 Akku BP-820 in schwarz für Canon LEGRIA Serie</t>
  </si>
  <si>
    <t>SanDisk Extreme PRO SDXC UHS-II Speicherkarte V60 1 TB (280 MB/s, 6K, 4K UHD, U3, C10, Rescue PRO Deluxe)</t>
  </si>
  <si>
    <t>AOPUTTRIVER AP-5000APP Digital Luxmeter, Lichtmessgerät Messen 0,1~400.000 Lux Fußkerzen mit 270º Drehbarem Sensor, APP EIN-klick-Bedienung, Light Meter für Pflanzen Fotografie LED Lichter</t>
  </si>
  <si>
    <t>Myheimly Paravent,Raumtrenner Raumteiler Trennwand Umkleide Sichtschutz Spanische Wand Wohnzimmer Schlafzimmer Weiß,175 x 180 cm</t>
  </si>
  <si>
    <t>DJI Mini 4K Fly More Combo, Drohne mit 4K UHD Kamera für Erwachsene, unter 249 g, 3-Achsen Gimbal Stabilisierung, 10 km Videoübertragung, autom. Rückkehr, 3 Akkus für 93 min Flugzeit, C0, QuickShots</t>
  </si>
  <si>
    <t>snuutje Fahrradanhänger optional mit Handwagen-Zubehör | ideal als Einkaufstrolley &amp; Transportwagen | Lastenanhänger fürs Fahrrad &amp; ebike | wie ein Bollerwagen faltbar mit Dach | mit Reflektorstreifen</t>
  </si>
  <si>
    <t>NEEWER Teleprompter X17 II mit RT113 Fernbedienung/APP Steuerung, 17" HD Beamsplitter Ganzmetallrahmen QR Platte Kompatibel mit 501PL iPad iPhone, Max Load 44.1Ib, Keine Montage erforderlich</t>
  </si>
  <si>
    <t>ROTRES Dashcam mit 4K Auflösung, 1080P Vorne Hinten und Innen, 32GB SD-Karte, Parküberwachung, Infrarot Nachtsicht, G-Sensor, Loop-Aufnahme (Touchscreen OLED, 4 Zoll)</t>
  </si>
  <si>
    <t>Div. Verbindungs-Kabel Paschal</t>
  </si>
  <si>
    <t>Debra ST-202 UHF Drahtloses In-Ear-Monitor-System mit Ohrhörer,197Ft,Professionelles IEM-Stereosystem mit Sender und Beltpack für Studio,Veranstaltungen,Bandproben (Dual Channel,2 Bodypack)</t>
  </si>
  <si>
    <t>Schweizer Mobil-Telefon-Nummer, Europa (Swisscom-Abo) CHF 90.00 pro Monat  Inklusive 40 GB Internet pro Monat im EU-Raum</t>
  </si>
  <si>
    <t>12 Mte.</t>
  </si>
  <si>
    <t>Internet Festnetz-Kosten CHF 30.00 pro Monat bei einem Anbieter des Landes</t>
  </si>
  <si>
    <t xml:space="preserve">Microsoft-Office 365 </t>
  </si>
  <si>
    <t>CorelDRAW Graphics Suite 2025</t>
  </si>
  <si>
    <t>CorelDRAW Technical Suite</t>
  </si>
  <si>
    <t>Corel Vector</t>
  </si>
  <si>
    <t>Corel Foto und Video-Ultimate</t>
  </si>
  <si>
    <t>Painter 2023 Professionelles Mal- und Zeichenprogramm für Windows</t>
  </si>
  <si>
    <t>COREL PDF-Fusion</t>
  </si>
  <si>
    <t>WinZip Ultimate Suite</t>
  </si>
  <si>
    <t>GoToMeeting</t>
  </si>
  <si>
    <t>GoToWebinar Pro</t>
  </si>
  <si>
    <t xml:space="preserve">GoTo-Training </t>
  </si>
  <si>
    <t>GoTo Resolve</t>
  </si>
  <si>
    <t>F24-Kosten Berechnung Pauschal 60 SMS pro Tag (1 SMS zu Kosten von ca. CHF 0.14 * 250 Arbeitstage pro Jahr)</t>
  </si>
  <si>
    <r>
      <t xml:space="preserve">Digitalen Vollantomatischen </t>
    </r>
    <r>
      <rPr>
        <b/>
        <sz val="11"/>
        <color theme="1"/>
        <rFont val="Century Gothic"/>
        <family val="2"/>
      </rPr>
      <t xml:space="preserve">LEDER-Zuschnide-Maschine </t>
    </r>
    <r>
      <rPr>
        <sz val="11"/>
        <color theme="1"/>
        <rFont val="Century Gothic"/>
        <family val="2"/>
      </rPr>
      <t>mit Software &amp; Zubhör</t>
    </r>
  </si>
  <si>
    <t>Digitalen Body-Scanner</t>
  </si>
  <si>
    <t>Berinina Stick-Maschine</t>
  </si>
  <si>
    <t>Etiketten &amp;  Thermotransferdrucker</t>
  </si>
  <si>
    <t>Bernina Nähmaschine</t>
  </si>
  <si>
    <t>Näh-Maschninen Tisch</t>
  </si>
  <si>
    <t>Textil-Transferpresse</t>
  </si>
  <si>
    <t>Junki Industrie Nähmaschine</t>
  </si>
  <si>
    <t>Pfaff Leder-Nähmaschnien</t>
  </si>
  <si>
    <t>Indusrie Overlook</t>
  </si>
  <si>
    <t>Jeans-Knopf-Presse</t>
  </si>
  <si>
    <t>Profi-Textil-Drucker</t>
  </si>
  <si>
    <t>Industriewaschmaschinen 21kg bis 40kg</t>
  </si>
  <si>
    <t>Professionelle Ablufttrockner</t>
  </si>
  <si>
    <t>Muldenmangel Walz-Trockungsgerät</t>
  </si>
  <si>
    <t>Gewerblicher Absaugbügeltisch mit elektrisch beheizter Bügelfläch </t>
  </si>
  <si>
    <t>Kaltdetachiertisch</t>
  </si>
  <si>
    <t>Hemdenfinisher</t>
  </si>
  <si>
    <t>Doppel-Kragen-Manschetten-Presse </t>
  </si>
  <si>
    <t>Kompressor</t>
  </si>
  <si>
    <t xml:space="preserve">Professional Formfinisher </t>
  </si>
  <si>
    <t>Hosenpresse</t>
  </si>
  <si>
    <t>Bügelstation</t>
  </si>
  <si>
    <t>Hosentopper</t>
  </si>
  <si>
    <t>Preis pro Stunde</t>
  </si>
  <si>
    <t>Websamurai - Rechnungs-Rückstand seit dem Jahr 2022</t>
  </si>
  <si>
    <t>Websamurai - erweiterung Webseite mit dem Ziel für digitale Bestellung</t>
  </si>
  <si>
    <r>
      <t xml:space="preserve">Kauf von Umrechungs-Software </t>
    </r>
    <r>
      <rPr>
        <b/>
        <sz val="11"/>
        <color theme="1"/>
        <rFont val="Century Gothic"/>
        <family val="2"/>
      </rPr>
      <t>(Schätzung)</t>
    </r>
    <r>
      <rPr>
        <sz val="11"/>
        <color theme="1"/>
        <rFont val="Century Gothic"/>
        <family val="2"/>
      </rPr>
      <t xml:space="preserve"> von  Body-Scanner-Box für die digitale Zuschneide-Maschine</t>
    </r>
  </si>
  <si>
    <t>Kauf von Stoff für Probe-Produktion &amp; Muster-Kolektion für unser Verkaufs-Attelier-Läden</t>
  </si>
  <si>
    <t>Kauf von Futter-Stoff  für Probe-Produktion &amp; Muster-Kolektion für unser Verkaufs-Attelier-Läden</t>
  </si>
  <si>
    <t>Kauf von Leder-Materialen &amp; Muster-Kolektion für unser Verkaufs-Attelier-Läden</t>
  </si>
  <si>
    <t>Kauf von Zwirn/ Faden</t>
  </si>
  <si>
    <t xml:space="preserve">Kauf von Knöpfen </t>
  </si>
  <si>
    <t>Kauf von Klein-Material</t>
  </si>
  <si>
    <t>Kauf von Reisverschlüssen</t>
  </si>
  <si>
    <t>Kauf von Hemd-Tragen verstäker</t>
  </si>
  <si>
    <t>Kauf von Flissen zum Sticken</t>
  </si>
  <si>
    <t>Divese Gummi-Bänder</t>
  </si>
  <si>
    <t>Gürtel-Materialien &amp; Zubehör</t>
  </si>
  <si>
    <t xml:space="preserve">Hemden-Kargen Voranfertungs-Abschlusse für Pulover </t>
  </si>
  <si>
    <t>Berechnung für</t>
  </si>
  <si>
    <t>Anzahl m2</t>
  </si>
  <si>
    <t>8 Monate</t>
  </si>
  <si>
    <t>8 Mte</t>
  </si>
  <si>
    <t>6 Mte</t>
  </si>
  <si>
    <t>ZEIT-PERIODE</t>
  </si>
  <si>
    <t xml:space="preserve">1. Stufe: </t>
  </si>
  <si>
    <r>
      <t xml:space="preserve">Dauer ---&gt; 2 Monate - Berechnungs-Total: </t>
    </r>
    <r>
      <rPr>
        <b/>
        <sz val="11"/>
        <color theme="1"/>
        <rFont val="Century Gothic"/>
        <family val="2"/>
      </rPr>
      <t>10 Monaten</t>
    </r>
  </si>
  <si>
    <t>---&gt; Bis zum NGO-Gründungstag</t>
  </si>
  <si>
    <t xml:space="preserve">2 Stufe: </t>
  </si>
  <si>
    <r>
      <t xml:space="preserve">Dauer ---&gt; 2 Monate - Berechnungs-Total: </t>
    </r>
    <r>
      <rPr>
        <b/>
        <sz val="11"/>
        <color theme="1"/>
        <rFont val="Century Gothic"/>
        <family val="2"/>
      </rPr>
      <t>8 Monaten</t>
    </r>
  </si>
  <si>
    <t xml:space="preserve">3. Stufe: </t>
  </si>
  <si>
    <r>
      <t xml:space="preserve">Dauer ---&gt; 2 Monate - Berechnungs-Total: </t>
    </r>
    <r>
      <rPr>
        <b/>
        <sz val="11"/>
        <color theme="1"/>
        <rFont val="Century Gothic"/>
        <family val="2"/>
      </rPr>
      <t>6 Monaten</t>
    </r>
  </si>
  <si>
    <t xml:space="preserve">4. Stufe: </t>
  </si>
  <si>
    <r>
      <t xml:space="preserve">Dauer ---&gt; 2 Monate - Berechnungs-Total: </t>
    </r>
    <r>
      <rPr>
        <b/>
        <sz val="11"/>
        <color theme="1"/>
        <rFont val="Century Gothic"/>
        <family val="2"/>
      </rPr>
      <t>4 Monaten</t>
    </r>
  </si>
  <si>
    <t xml:space="preserve">5. Stufe: </t>
  </si>
  <si>
    <r>
      <t xml:space="preserve">Dauer ---&gt; 2 Monate - Berechnungs-Total: </t>
    </r>
    <r>
      <rPr>
        <b/>
        <sz val="11"/>
        <color theme="1"/>
        <rFont val="Century Gothic"/>
        <family val="2"/>
      </rPr>
      <t>2 Monaten</t>
    </r>
  </si>
  <si>
    <t xml:space="preserve">6. Stufe: </t>
  </si>
  <si>
    <r>
      <t xml:space="preserve">Dauer:  </t>
    </r>
    <r>
      <rPr>
        <b/>
        <sz val="11"/>
        <color theme="1"/>
        <rFont val="Century Gothic"/>
        <family val="2"/>
      </rPr>
      <t>Eventuell plus zusätzliche</t>
    </r>
    <r>
      <rPr>
        <sz val="11"/>
        <color theme="1"/>
        <rFont val="Century Gothic"/>
        <family val="2"/>
      </rPr>
      <t xml:space="preserve"> </t>
    </r>
    <r>
      <rPr>
        <b/>
        <sz val="11"/>
        <color theme="1"/>
        <rFont val="Century Gothic"/>
        <family val="2"/>
      </rPr>
      <t>weitere</t>
    </r>
    <r>
      <rPr>
        <sz val="11"/>
        <color theme="1"/>
        <rFont val="Century Gothic"/>
        <family val="2"/>
      </rPr>
      <t xml:space="preserve"> </t>
    </r>
    <r>
      <rPr>
        <b/>
        <sz val="11"/>
        <color theme="1"/>
        <rFont val="Century Gothic"/>
        <family val="2"/>
      </rPr>
      <t>2 Monate</t>
    </r>
  </si>
  <si>
    <t>1001-01-01-Zentral-Präsidenten</t>
  </si>
  <si>
    <t>1002-01-02-Zentral-Co.-Präsidenten</t>
  </si>
  <si>
    <t>1003-01-03-3 Zentral-Vize-Präsidenten</t>
  </si>
  <si>
    <t>1003-02-04-3 Zentral-Vize-Präsidenten</t>
  </si>
  <si>
    <t>1003-03-05-3 Zentral-Vize-Präsidenten</t>
  </si>
  <si>
    <t xml:space="preserve">1004-01-06-Zentral-Vorsitzender - Verantwortlich von den Finanzen </t>
  </si>
  <si>
    <t xml:space="preserve">1005-01-07-Zentral-Vize-Vorsitzender - Verantwortlich von den Finanzen </t>
  </si>
  <si>
    <t>1006-01-08-Zentral-Marketingverantwortlicher</t>
  </si>
  <si>
    <t>1007-01-09-Zentral-Aktuar</t>
  </si>
  <si>
    <t>1008-01-10-Zentral-Qualitätsverantwortlicher</t>
  </si>
  <si>
    <t>1009-01-11-Zentral-Beisitzender</t>
  </si>
  <si>
    <t>1010-01-12-2-Vereinsverantwortliche für die Zentral-Revision</t>
  </si>
  <si>
    <t>1010-02-13-2-Vereinsverantwortliche für die Zentral-Revision</t>
  </si>
  <si>
    <t>1011-01-01-Präsidenten für die Sektion Deutschland</t>
  </si>
  <si>
    <t>1012-01-02-Co.-Präsidenten für die Sektion Deutschland</t>
  </si>
  <si>
    <t>1013-01-03-3-Vize-Präsidenten für die Sektion Deutschalnd</t>
  </si>
  <si>
    <t>1013-02-04-3-Vize-Präsidenten für die Sektion Deutschalnd</t>
  </si>
  <si>
    <t>1013-03-05-3-Vize-Präsidenten für die Sektion Deutschalnd</t>
  </si>
  <si>
    <t>1014-01-06-Vorsitzenden - Verantwortlich von den Finanzen für die Sektion Deutschland</t>
  </si>
  <si>
    <t>1015-01-07-Vize-Vorsitzenden - Verantwortlich von den Finanzen für die Sektion Deutschland</t>
  </si>
  <si>
    <t>1016-01-08-Marketingverantwortlicher der Sektion Deutschland</t>
  </si>
  <si>
    <t>1017-01-09-Aktuar von der Sektion Deutschland</t>
  </si>
  <si>
    <t>1018-01-10-Qualitätsverantwortlicher für die Sektion Deutschland</t>
  </si>
  <si>
    <t>1019-01-11-Beisitzender für die Sektion Deutschland</t>
  </si>
  <si>
    <t>1020-01-12-2-Vereinsverantwortliche für die Revision von der Sektion Deutschland</t>
  </si>
  <si>
    <t>1020-02-13-2-Vereinsverantwortliche für die Revision von der Sektion Deutschland</t>
  </si>
  <si>
    <t>1041-01-01-Präsidenten für die Sektion von der Schweiz</t>
  </si>
  <si>
    <t>1042-01-02-Co.-Präsidenten für die Sektion von der Schweiz</t>
  </si>
  <si>
    <t>1043-03-03-3-Vize-Präsidenten für die Sektion von der Sektion Schweiz</t>
  </si>
  <si>
    <t>1043-01-04-3-Vize-Präsidenten für die Sektion von der Sektion Schweiz</t>
  </si>
  <si>
    <t>1043-01-05-3-Vize-Präsidenten für die Sektion von der Sektion Schweiz</t>
  </si>
  <si>
    <t>1044-01-06-Vorsitzenden - Verantwortlich von den Finanzen für die Sektion Schweiz</t>
  </si>
  <si>
    <t>1045-01-07-Vize-Vorsitzenden - Verantwortlich von den Finanzen für die Sektion Schweiz</t>
  </si>
  <si>
    <t>1046-01-08-Marketingverantwortlicher der Sektion Schweiz</t>
  </si>
  <si>
    <t>1047-01-09-Aktuar von der Sektion Schweiz</t>
  </si>
  <si>
    <t>1048-01-10-Qualitätsverantwortlicher für die Sektion Schweiz</t>
  </si>
  <si>
    <t>1049-01-11-Beisitzender für die Sektion Schweiz</t>
  </si>
  <si>
    <t>1050-01-12-2-Vereinsverantwortliche für die Revision von der Sektion Schweiz</t>
  </si>
  <si>
    <t>1050-02-13-2-Vereinsverantwortliche für die Revision von der Sektion Schweiz</t>
  </si>
  <si>
    <t>1071-01-01-Präsidenten für die Sektion Österreich</t>
  </si>
  <si>
    <t>1072-01-02-Co.-Präsidenten für die Sektion Österreich</t>
  </si>
  <si>
    <t>1073-01-03-3-Vize-Präsidenten für die Sektion Österreich</t>
  </si>
  <si>
    <t>1073-01-04-3-Vize-Präsidenten für die Sektion Österreich</t>
  </si>
  <si>
    <t>1073-01-05-3-Vize-Präsidenten für die Sektion Österreich</t>
  </si>
  <si>
    <t>1074-01-06-Vorsitzenden - Verantwortlich von den Finanzen für die Sektion  Österreich</t>
  </si>
  <si>
    <t>1075-01-07-Vize--Vorsitzenden - Verantwortlich von den Finanzen für die Sektion  Österreich</t>
  </si>
  <si>
    <t>1076-01-08-Marketingverantwortlicher der Sektion Österreich</t>
  </si>
  <si>
    <t>1077-01-09-Aktuar von der Sektion Österreich</t>
  </si>
  <si>
    <t>1078-01-10-Qualitätsverantwortlicher für die Sektion Österreich</t>
  </si>
  <si>
    <t>1079-01-11-Beisitzender für die  Sektion Österreich</t>
  </si>
  <si>
    <t>1080-01-12-2-Vereinsverantwortliche für die Revision von der Sektion Österreich</t>
  </si>
  <si>
    <t>1080-02-13-2-Vereinsverantwortliche für die Revision von der Sektion Österreich</t>
  </si>
  <si>
    <t>1101-01-Geschäftsführer</t>
  </si>
  <si>
    <t>1102-01-Co.-Geschäftsführer</t>
  </si>
  <si>
    <t>1103-01-01-3-Geschäftsführer-Stellvertreter</t>
  </si>
  <si>
    <t>1103-01-02-3-Geschäftsführer-Stellvertreter</t>
  </si>
  <si>
    <t>1103-01-03-3-Geschäftsführer-Stellvertreter</t>
  </si>
  <si>
    <t>1200-01-TEAM-Leitung -«als Internationelen Jurist, für DE/ CH/ AT», im Home-Office (80%)</t>
  </si>
  <si>
    <t>1200-02-TEAM-Leitung -«als Internationelen Jurist, für DE/ CH/ AT», im Home-Office (80%)</t>
  </si>
  <si>
    <t>1205-01-TEAM-Leitung «als Mathemathik &amp; Fnanz-Experte - in Kalkulatorischen-Steuer-Rechnungsprüfungs-Fragen - Verantwortlich für DE/CH/AT»</t>
  </si>
  <si>
    <t>1205-02-TEAM-Leitung «als Mathematik &amp; Finanz-Experte - in Kalkulatorischen-Steuer-Rechnungsprüfungs-Fragen - Verantwortlich für DE/CH/AT»</t>
  </si>
  <si>
    <t>1210-01-TEAM-Leitung - «als Jurist, für den Aufbau unseres NGO-Vereines, innerhalb der Sektion Deutschland», im Home-Office (80%)</t>
  </si>
  <si>
    <t>1210-02-TEAM-Leitung - «als Jurist, für den Aufbau unseres NGO-Vereines, innerhalb der Sektion Deutschland», im Home-Office (80%)</t>
  </si>
  <si>
    <t>1211-01-Mitarbeiter-  «als Jurist, innerhalb der  Sektion Deutschland», im Home-Office (80%)</t>
  </si>
  <si>
    <t>1211-02-Mitarbeiter-  «als Jurist, innerhalb der  Sektion Deutschland», im Home-Office (80%)</t>
  </si>
  <si>
    <t>1211-03-Mitarbeiter-  «als Jurist, innerhalb der  Sektion Deutschland», im Home-Office (80%)</t>
  </si>
  <si>
    <t>1211-04-Mitarbeiter-  «als Jurist, innerhalb der  Sektion Deutschland», im Home-Office (80%)</t>
  </si>
  <si>
    <t>1211-05-Mitarbeiter-  «als Jurist, innerhalb der  Sektion Deutschland», im Home-Office (80%)</t>
  </si>
  <si>
    <t>1220-01-Mathematik &amp; Finanz-Experte - TEAM-Leitung «für den Aufbau verantwortlich  für sämtliche kalkulatorischen-Steuer-Rechnungsprüfungs-Fragen -  innerhalb der Sektion Deutschland» , im Home-Office (80%)</t>
  </si>
  <si>
    <t>1220-02-Mathematik &amp; Finanz-ExperteMathematik &amp; Finanz-Experte Mathematik &amp; Finanz-ExperteMathematik &amp; Finanz-ExperteMathematik &amp; Finanz-ExperteMathematik &amp; Finanz-ExperteMathematik &amp; Finanz-Experte - TEAM-Leitung «für den Aufbau verantwortlich  für sämtliche kalkulatorischen-Steuer-Rechnungsprüfungs-Fragen -  innerhalb der Sektion Deutschland»,  im Home-Office (80%)</t>
  </si>
  <si>
    <t>1221-01-Buchhaltungs-Mitarbeiter-  «Verantwortlich, für das erfassen der korrekten Rechnungsswesens - für die Sektion Deutschland» , im Home-Office (80%)</t>
  </si>
  <si>
    <t>1221-02-Buchhaltungs-Mitarbeiter-  «Verantwortlich, für das erfassen der korrekten Rechnungsswesens - für die Sektion Deutschland» , im Home-Office (80%)</t>
  </si>
  <si>
    <t>1221-03-Buchhaltungs-Mitarbeiter-  «Verantwortlich, für das erfassen der korrekten Rechnungsswesens - für die Sektion Deutschland» , im Home-Office (80%)</t>
  </si>
  <si>
    <t>1221-04-Buchhaltungs-Mitarbeiter-  «Verantwortlich, für das erfassen der korrekten Rechnungsswesens - für die Sektion Deutschland» , im Home-Office (80%)</t>
  </si>
  <si>
    <t>1221-05-Buchhaltungs-Mitarbeiter-  «Verantwortlich, für das erfassen der korrekten Rechnungsswesens - für die Sektion Deutschland» , im Home-Office (80%)</t>
  </si>
  <si>
    <t>1230-01-TEAM-Leitung «für den Aufbau von telefonischen Gönner- &amp; Partner-Beiträgen sowie dessen Publikationen innerhalb von der Sektion Deutschland», im Home-Office (80%)</t>
  </si>
  <si>
    <t>1230-02-TEAM-Leitung «für den Aufbau von telefonischen Gönner- &amp; Partner-Beiträgen sowie dessen Publikationen innerhalb von der Sektion Deutschland», im Home-Office (80%)</t>
  </si>
  <si>
    <t>1231-01- «für Telefonischer Anruf-Mitarbeiter (extern), sowie Administrativen-Tätigkeiten innerhalb von der Sektion Deutschland», im Home-Office (80%)</t>
  </si>
  <si>
    <t>1231-02-Anruf-Mitarbeiter «für Gönner- &amp; Partner-Beiträgen sowie dessen Publikationen innerhalb von der Sektion Deutschland», im Home-Office (80%)</t>
  </si>
  <si>
    <t>1231-03-Anruf-Mitarbeiter «für Gönner- &amp; Partner-Beiträgen sowie dessen Publikationen innerhalb von der Sektion Deutschland», im Home-Office (80%)</t>
  </si>
  <si>
    <t>1231-04-Anruf-Mitarbeiter «für Gönner- &amp; Partner-Beiträgen sowie dessen Publikationen innerhalb von der Sektion Deutschland», im Home-Office (80%)</t>
  </si>
  <si>
    <t>1231-05-Anruf-Mitarbeiter «für Gönner- &amp; Partner-Beiträgen sowie dessen Publikationen innerhalb von der Sektion Deutschland», im Home-Office (80%)</t>
  </si>
  <si>
    <t>1240-01-Personal- TEAM-Leiter-«Verantwortlich für die gesamite Adminisration- obligatorischen vorschriften mit den abgaben sowie Einhaltung des GAV -innerhalb von der Sektion Deutschland», im Home-Office (80%)</t>
  </si>
  <si>
    <t>1240-02-Personal- TEAM-Leiter-«Verantwortlich für die gesamite Adminisration- obligatorischen vorschriften mit den abgaben sowie Einhaltung des GAV -innerhalb von der Sektion Deutschland», im Home-Office (80%)</t>
  </si>
  <si>
    <t>1241-01-Personal- Mitarbeiter-«Vertraut mit der Adminisration - von der Sektion Deutschland», im Home-Office (80%)</t>
  </si>
  <si>
    <t>1241-02-Personal- Mitarbeiter-«Vertraut mit der Adminisration - von der Sektion Deutschland», im Home-Office (80%)</t>
  </si>
  <si>
    <t>1241-03-Personal- Mitarbeiter-«Vertraut mit der Adminisration - von der Sektion Deutschland», im Home-Office (80%)</t>
  </si>
  <si>
    <t>1241-04-Personal- Mitarbeiter-«Vertraut mit der Adminisration - von der Sektion Deutschland», im Home-Office (80%)</t>
  </si>
  <si>
    <t>1241-05-Personal- Mitarbeiter-«Vertraut mit der Adminisration - von der Sektion Deutschland», im Home-Office (80%)</t>
  </si>
  <si>
    <t>1250-01- IT-Netzwerk-Technicker TEAM-Leitung «für den Aufbau von PC-Support-Leistungen im Büro- &amp; Lager sowie vor Ort - von der Sektion Deutschland», im Raum Bodensee &amp; vor Ort  (80%)</t>
  </si>
  <si>
    <t>1250-02- IT-Netzwerk-Technicker TEAM-Leitung «für den Aufbau von PC-Support-Leistungen im Büro- &amp; Lager sowie vor Ort - von der Sektion Deutschland», im Raum Bodensee &amp; vor Ort  (80%)</t>
  </si>
  <si>
    <t>1251-01-IT-Netzwerk-Technicker Mitarbeiter  «für den Aufbau von PC-Support-Leistungen im Büro- &amp; Lager sowie vor Ort - von der Sektion Deutschland», im Raum Bodensee &amp; vor Ort  (80%)</t>
  </si>
  <si>
    <t>1251-02-IT-Netzwerk-Technicker Mitarbeiter  «für den Aufbau von PC-Support-Leistungen im Büro- &amp; Lager sowie vor Ort - von der Sektion Deutschland», im Raum Bodensee &amp; vor Ort  (80%)</t>
  </si>
  <si>
    <t>1251-03-IT-Netzwerk-Technicker Mitarbeiter  «für den Aufbau von PC-Support-Leistungen im Büro- &amp; Lager sowie vor Ort - von der Sektion Deutschland», im Raum Bodensee &amp; vor Ort  (80%)</t>
  </si>
  <si>
    <t>1251-04-IT-Netzwerk-Technicker Mitarbeiter  «für den Aufbau von PC-Support-Leistungen im Büro- &amp; Lager sowie vor Ort - von der Sektion Deutschland», im Raum Bodensee &amp; vor Ort  (80%)</t>
  </si>
  <si>
    <t>1251-05-IT-Netzwerk-Technicker Mitarbeiter  «für den Aufbau von PC-Support-Leistungen im Büro- &amp; Lager sowie vor Ort - von der Sektion Deutschland», im Raum Bodensee &amp; vor Ort  (80%)</t>
  </si>
  <si>
    <t>1310-01-TEAM-Leitung - «als Jurist, für den Aufbau unseres NGO-Vereines, innerhalb der  Sektion Schweiz», im Home-Office (80%)</t>
  </si>
  <si>
    <t>1310-02-TEAM-Leitung - «als Jurist, für den Aufbau unseres NGO-Vereines, innerhalb der  Sektion Schweiz», im Home-Office (80%)</t>
  </si>
  <si>
    <t>1311-01-Mitarbeiter-  «als Jurist, innerhalb der Sektion Schweiz», im Home-Office (80%)</t>
  </si>
  <si>
    <t>1311-02-Mitarbeiter-  «als Jurist, innerhalb der Sektion Schweiz», im Home-Office (80%)</t>
  </si>
  <si>
    <t>1311-03-Mitarbeiter-  «als Jurist, innerhalb der Sektion Schweiz», im Home-Office (80%)</t>
  </si>
  <si>
    <t>1311-04-Mitarbeiter-  «als Jurist, innerhalb der Sektion Schweiz», im Home-Office (80%)</t>
  </si>
  <si>
    <t>1311-05-Mitarbeiter-  «als Jurist, innerhalb der Sektion Schweiz», im Home-Office (80%)</t>
  </si>
  <si>
    <t>1320-01-Mathemathik &amp; Fnanz-Experte - TEAM-Leitung «für den Aufbau verantwortlich  für sämtliche kalkulatorischen-Steuer-Rechnungsprüfungs-Fragen -  innerhalb der Sektion Schweiz» , im Home-Office (80%)</t>
  </si>
  <si>
    <t>1320-02-Mathemathik &amp; Fnanz-Experte - TEAM-Leitung «für den Aufbau verantwortlich  für sämtliche kalkulatorischen-Steuer-Rechnungsprüfungs-Fragen -  innerhalb der Sektion Schweiz»,  im Home-Office (80%)</t>
  </si>
  <si>
    <t>1321-01-Buchhaltungs-Mitarbeiter-  «Verantwortlich, für das erfassen der korrekten Rechnungsswesens - für die Sektion Schweiz» , im Home-Office (80%)</t>
  </si>
  <si>
    <t>1321-02-Buchhaltungs-Mitarbeiter-  «Verantwortlich, für das erfassen der korrekten Rechnungsswesens - für die Sektion Schweiz» , im Home-Office (80%)</t>
  </si>
  <si>
    <t>1321-03-Buchhaltungs-Mitarbeiter-  «Verantwortlich, für das erfassen der korrekten Rechnungsswesens - für die Sektion Schweiz» , im Home-Office (80%)</t>
  </si>
  <si>
    <t>1321-04-Buchhaltungs-Mitarbeiter-  «Verantwortlich, für das erfassen der korrekten Rechnungsswesens - für die Sektion Schweiz» , im Home-Office (80%)</t>
  </si>
  <si>
    <t>1321-05-Buchhaltungs-Mitarbeiter-  «Verantwortlich, für das erfassen der korrekten Rechnungsswesens - für die Sektion Schweiz» , im Home-Office (80%)</t>
  </si>
  <si>
    <t>1330-01-«für Telefonischer Anruf-Mitarbeiter (extern), sowie Administrativen-Tätigkeiten  innerhalb von der Sektion Schweiz», im Home-Office (80%)</t>
  </si>
  <si>
    <t>1330-02-TEAM-Leitung «für den Aufbau von telefonischen Gönner- &amp; Partner-Beiträgen sowie dessen Publikationen innerhalb von der Sektion Schweiz», im Home-Office (80%)</t>
  </si>
  <si>
    <t>1331-01-Anruf-Mitarbeiter «für Gönner- &amp; Partner-Beiträgen sowie dessen Publikationen innerhalb von der Sektion Schweiz», im Home-Office (80%)</t>
  </si>
  <si>
    <t>1331-02-Anruf-Mitarbeiter «für Gönner- &amp; Partner-Beiträgen sowie dessen Publikationen innerhalb von der Sektion Schweiz», im Home-Office (80%)</t>
  </si>
  <si>
    <t>1331-03-Anruf-Mitarbeiter «für Gönner- &amp; Partner-Beiträgen sowie dessen Publikationen innerhalb von der Sektion Schweiz», im Home-Office (80%)</t>
  </si>
  <si>
    <t>1231-04-Anruf-Mitarbeiter «für Gönner- &amp; Partner-Beiträgen sowie dessen Publikationen innerhalb von der Sektion Schweiz», im Home-Office (80%)</t>
  </si>
  <si>
    <t>1231-05-Anruf-Mitarbeiter «für Gönner- &amp; Partner-Beiträgen sowie dessen Publikationen innerhalb von der Sektion Schweiz», im Home-Office (80%)</t>
  </si>
  <si>
    <t>1340-01-Personal- TEAM-Leiter-«Verantwortlich für die gesamite Adminisration- obligatorischen vorschriften mit den abgaben sowie Einhaltung des GAV -innerhalb von der Sektion Schweiz», im Home-Office (80%)</t>
  </si>
  <si>
    <t>1340-02-Personal- TEAM-Leiter-«Verantwortlich für die gesamite Adminisration- obligatorischen vorschriften mit den abgaben sowie Einhaltung des GAV -innerhalb von der Sektion Schweiz», im Home-Office (80%)</t>
  </si>
  <si>
    <t>1341-01-Personal- Mitarbeiter-«Vertraut mit der Adminisration - von der Sektion Schweiz», im Home-Office (80%)</t>
  </si>
  <si>
    <t>1341-02-Personal- Mitarbeiter-«Vertraut mit der Adminisration - von der Sektion Schweiz», im Home-Office (80%)</t>
  </si>
  <si>
    <t>1341-03-Personal- Mitarbeiter-«Vertraut mit der Adminisration - von der Sektion Schweiz», im Home-Office (80%)</t>
  </si>
  <si>
    <t>1341-04-Personal- Mitarbeiter-«Vertraut mit der Adminisration - von der Sektion Schweiz», im Home-Office (80%)</t>
  </si>
  <si>
    <t>1341-05-Personal- Mitarbeiter-«Vertraut mit der Adminisration - von der Sektion Schweiz», im Home-Office (80%)</t>
  </si>
  <si>
    <t>1350-01- IT-Netzwerk-Technicker TEAM-Leitung «für den Aufbau von PC-Support-Leistungen im Büro- &amp; Lager sowie vor Ort - von der Sektion Schweiz», im Raum Bodensee &amp; vor Ort  (80%)</t>
  </si>
  <si>
    <t>1350-02- IT-Netzwerk-Technicker TEAM-Leitung «für den Aufbau von PC-Support-Leistungen im Büro- &amp; Lager sowie vor Ort - von der Sektion Schweiz», im Raum Bodensee &amp; vor Ort  (80%)</t>
  </si>
  <si>
    <t>1351-01-IT-Netzwerk-Technicker Mitarbeiter  «für den Aufbau von PC-Support-Leistungen im Büro- &amp; Lager sowie vor Ort - von der Sektion Schweiz», im Raum Bodensee &amp; vor Ort  (80%)</t>
  </si>
  <si>
    <t>1351-02-IT-Netzwerk-Technicker Mitarbeiter  «für den Aufbau von PC-Support-Leistungen im Büro- &amp; Lager sowie vor Ort - von der Sektion Schweiz», im Raum Bodensee &amp; vor Ort  (80%)</t>
  </si>
  <si>
    <t>1351-03-IT-Netzwerk-Technicker Mitarbeiter  «für den Aufbau von PC-Support-Leistungen im Büro- &amp; Lager sowie vor Ort - von der Sektion Schweiz», im Raum Bodensee &amp; vor Ort  (80%)</t>
  </si>
  <si>
    <t>1351-04-IT-Netzwerk-Technicker Mitarbeiter  «für den Aufbau von PC-Support-Leistungen im Büro- &amp; Lager sowie vor Ort - von der Sektion Schweiz», im Raum Bodensee &amp; vor Ort  (80%)</t>
  </si>
  <si>
    <t>1351-05-IT-Netzwerk-Technicker Mitarbeiter  «für den Aufbau von PC-Support-Leistungen im Büro- &amp; Lager sowie vor Ort - von der Sektion Schweiz», im Raum Bodensee &amp; vor Ort  (80%)</t>
  </si>
  <si>
    <t>1410-01-TEAM-Leitung - «als Jurist, für den Aufbau unseres NGO-Vereines, innerhalb der Sektion Österreich», im Home-Office (80%)</t>
  </si>
  <si>
    <t>1410-02-TEAM-Leitung - «als Jurist, für den Aufbau unseres NGO-Vereines, innerhalb der Sektion Österreich», im Home-Office (80%)</t>
  </si>
  <si>
    <t>1411-01-Mitarbeiter-  «als Jurist, innerhalb der  Sektion Österreich», im Home-Office (80%)</t>
  </si>
  <si>
    <t>1411-02-Mitarbeiter-  «als Jurist, innerhalb der  Sektion Österreich», im Home-Office (80%)</t>
  </si>
  <si>
    <t>1411-03-Mitarbeiter-  «als Jurist, innerhalb der  Sektion Österreich», im Home-Office (80%)</t>
  </si>
  <si>
    <t>1411-04-Mitarbeiter-  «als Jurist, innerhalb der  Sektion Österreich», im Home-Office (80%)</t>
  </si>
  <si>
    <t>1411-05-Mitarbeiter-  «als Jurist, innerhalb der  Sektion Österreich», im Home-Office (80%)</t>
  </si>
  <si>
    <t>1420-01-Mathemathik &amp; Fnanz-Experte - TEAM-Leitung «für den Aufbau verantwortlich  für sämtliche kalkulatorischen-Steuer-Rechnungsprüfungs-Fragen -  innerhalb der  Sektion Österreich» , im Home-Office (80%)</t>
  </si>
  <si>
    <t>1420-02-Mathemathik &amp; Fnanz-Experte - TEAM-Leitung «für den Aufbau verantwortlich  für sämtliche kalkulatorischen-Steuer-Rechnungsprüfungs-Fragen -  innerhalb der  Sektion Österreich»,  im Home-Office (80%)</t>
  </si>
  <si>
    <t>1421-01-Buchhaltungs-Mitarbeiter-  «Verantwortlich, für das erfassen der korrekten Rechnungsswesens - für die  Sektion Österreich» , im Home-Office (80%)</t>
  </si>
  <si>
    <t>1421-02-Buchhaltungs-Mitarbeiter-  «Verantwortlich, für das erfassen der korrekten Rechnungsswesens - für die  Sektion Österreich» , im Home-Office (80%)</t>
  </si>
  <si>
    <t>1421-03-Buchhaltungs-Mitarbeiter-  «Verantwortlich, für das erfassen der korrekten Rechnungsswesens - für die  Sektion Österreich» , im Home-Office (80%)</t>
  </si>
  <si>
    <t>1421-04-Buchhaltungs-Mitarbeiter-  «Verantwortlich, für das erfassen der korrekten Rechnungsswesens - für die  Sektion Österreich» , im Home-Office (80%)</t>
  </si>
  <si>
    <t>1421-05-Buchhaltungs-Mitarbeiter-  «Verantwortlich, für das erfassen der korrekten Rechnungsswesens - für die  Sektion Österreich» , im Home-Office (80%)</t>
  </si>
  <si>
    <t>1430-01-«für Telefonischer Anruf-Mitarbeiter (extern), sowie Administrativen-Tätigkeiten  innerhalb von der  Sektion Österreich», im Home-Office (80%)</t>
  </si>
  <si>
    <t>1430-02-TEAM-Leitung «für den Aufbau von telefonischen Gönner- &amp; Partner-Beiträgen sowie dessen Publikationen innerhalb von der  Sektion Österreich», im Home-Office (80%)</t>
  </si>
  <si>
    <t>1431-01-Anruf-Mitarbeiter «für Gönner- &amp; Partner-Beiträgen sowie dessen Publikationen innerhalb von der Sektion Österreich», im Home-Office (80%)</t>
  </si>
  <si>
    <t>1431-02-Anruf-Mitarbeiter «für Gönner- &amp; Partner-Beiträgen sowie dessen Publikationen innerhalb von der Sektion Österreich», im Home-Office (80%)</t>
  </si>
  <si>
    <t>1431-03-Anruf-Mitarbeiter «für Gönner- &amp; Partner-Beiträgen sowie dessen Publikationen innerhalb von der Sektion Österreich», im Home-Office (80%)</t>
  </si>
  <si>
    <t>1431-04-Anruf-Mitarbeiter «für Gönner- &amp; Partner-Beiträgen sowie dessen Publikationen innerhalb von der Sektion Österreich», im Home-Office (80%)</t>
  </si>
  <si>
    <t>1431-05-Anruf-Mitarbeiter «für Gönner- &amp; Partner-Beiträgen sowie dessen Publikationen innerhalb von der Sektion Österreich», im Home-Office (80%)</t>
  </si>
  <si>
    <t>1440-01-Personal- TEAM-Leiter-«Verantwortlich für die gesamite Adminisration- obligatorischen vorschriften mit den abgaben sowie Einhaltung des GAV -innerhalb von der Sektion Österreich», im Home-Office (80%)</t>
  </si>
  <si>
    <t>1440-02-Personal- TEAM-Leiter-«Verantwortlich für die gesamite Adminisration- obligatorischen vorschriften mit den abgaben sowie Einhaltung des GAV -innerhalb von der Sektion Österreich», im Home-Office (80%)</t>
  </si>
  <si>
    <t>1441-01-Personal- Mitarbeiter-«Vertraut mit der Adminisration - von der Sektion Österreich», im Home-Office (80%)</t>
  </si>
  <si>
    <t>1441-02-Personal- Mitarbeiter-«Vertraut mit der Adminisration - von der Sektion Österreich», im Home-Office (80%)</t>
  </si>
  <si>
    <t>1441-03-Personal- Mitarbeiter-«Vertraut mit der Adminisration - von der Sektion Österreich», im Home-Office (80%)</t>
  </si>
  <si>
    <t>1441-04-Personal- Mitarbeiter-«Vertraut mit der Adminisration - von der Sektion Österreich», im Home-Office (80%)</t>
  </si>
  <si>
    <t>1441-05-Personal- Mitarbeiter-«Vertraut mit der Adminisration - von der Sektion Österreich», im Home-Office (80%)</t>
  </si>
  <si>
    <t>1450-01- IT-Netzwerk-Technicker TEAM-Leitung «für den Aufbau von PC-Support-Leistungen im Büro- &amp; Lager sowie vor Ort - von der  Sektion Österreich», im Raum Bodensee &amp; vor Ort  (80%)</t>
  </si>
  <si>
    <t>1450-02- IT-Netzwerk-Technicker TEAM-Leitung «für den Aufbau von PC-Support-Leistungen im Büro- &amp; Lager sowie vor Ort - von der  Sektion Österreich», im Raum Bodensee &amp; vor Ort  (80%)</t>
  </si>
  <si>
    <t>1451-01-IT-Netzwerk-Technicker Mitarbeiter  «für den Aufbau von PC-Support-Leistungen im Büro- &amp; Lager sowie vor Ort - von der  Sektion Österreich», im Raum Bodensee &amp; vor Ort  (80%)</t>
  </si>
  <si>
    <t>1451-02-IT-Netzwerk-Technicker Mitarbeiter  «für den Aufbau von PC-Support-Leistungen im Büro- &amp; Lager sowie vor Ort - von der  Sektion Österreich», im Raum Bodensee &amp; vor Ort  (80%)</t>
  </si>
  <si>
    <t>1451-03-IT-Netzwerk-Technicker Mitarbeiter  «für den Aufbau von PC-Support-Leistungen im Büro- &amp; Lager sowie vor Ort - von der  Sektion Österreich», im Raum Bodensee &amp; vor Ort  (80%)</t>
  </si>
  <si>
    <t>1451-04-IT-Netzwerk-Technicker Mitarbeiter  «für den Aufbau von PC-Support-Leistungen im Büro- &amp; Lager sowie vor Ort - von der  Sektion Österreich», im Raum Bodensee &amp; vor Ort  (80%)</t>
  </si>
  <si>
    <t>1451-05-IT-Netzwerk-Technicker Mitarbeiter  «für den Aufbau von PC-Support-Leistungen im Büro- &amp; Lager sowie vor Ort - von der  Sektion Österreich», im Raum Bodensee &amp; vor Ort  (80%)</t>
  </si>
  <si>
    <t>1500-01-2-«Assistenzen der Geschäftsführung»</t>
  </si>
  <si>
    <t>1500-02-2-«Assistenzen der Geschäftsführung»</t>
  </si>
  <si>
    <t>1600-01-B-See- «TEAM-Leiter - Bekleidungs-Produktentwickler für den Aufbau von unser eigenen Kleider in Einzel-Produktion»</t>
  </si>
  <si>
    <t>1600-02-B-See- «TEAM-Leiter - Bekleidungs-Produktentwickler für den Aufbau von unser eigenen Kleider in Einzel-Produktion»</t>
  </si>
  <si>
    <t>1610-01-B-See- «Bekleidungs-Stoff Einkäufer, für unsere Kleider in der Einzel-Produktion»</t>
  </si>
  <si>
    <t>1610-02-B-See- «Bekleidungs-Stoff Einkäufer, für unsere Kleider in der Einzel-Produktion»</t>
  </si>
  <si>
    <t>1620-01-B-See- «Bekleidungs-Illustratoren, für unsere Stoff-Musterkollektion, welche u. a. Schnitt-Muster zeichnen, in der Einzel-Produktion»</t>
  </si>
  <si>
    <t>1620-02-B-See- «Bekleidungs-Illustratoren, für unsere Stoff-Musterkollektion, welche u. a. Schnitt-Muster zeichnen, in der Einzel-Produktion»</t>
  </si>
  <si>
    <t>1630-01-B-See-Mitarbeiter «Bekleidungs-Entwerfer - von Schnitt-, &amp; Stoff-/ bis zur Fertigung - Zu-/ Schneider-/ Näher, in der Einzel-Produktion»</t>
  </si>
  <si>
    <t>1630-02-B-See-Mitarbeiter «Bekleidungs-Entwerfer - von Schnitt-, &amp; Stoff-/ bis zur Fertigung - Zu-/ Schneider-/ Näher, in der Einzel-Produktioe»</t>
  </si>
  <si>
    <t>1650-01-B-See-Mitarbeiter «Bekleidungs-Schneider-/ Näher, von unseren Schnitt-Musterkollektion, für die Kleider in der Einzel-Produktion»</t>
  </si>
  <si>
    <t>1650-02-B-See-Mitarbeiter «Bekleidungs-Schneider-/ Näher, von unseren Schnitt-Musterkollektion, für die Kleider in der Einzel-Produktion»</t>
  </si>
  <si>
    <t>1700-01-Innen-Architekten - Verantwortlicher Lokalitäten-Mietverträge &amp; 32 Büros</t>
  </si>
  <si>
    <t>1710-01-PW-Kurierfahrers</t>
  </si>
  <si>
    <t>1710-02-PW-Kurierfahrers</t>
  </si>
  <si>
    <t>1800-01-TEAM-Leitung «für IT InIt-Netzwerk-Aufbau und Sicherheitslücken-EXPERTEN»</t>
  </si>
  <si>
    <t>1801-01-Mitarbeiter «für DE-IT InIt-Netzwerk-Aufbau und Sicherheitslücken-EXPERTEN»</t>
  </si>
  <si>
    <t>1802-01-Mitarbeiter «für CH-IT InIt-Netzwerk-Aufbau und Sicherheitslücken-EXPERTEN»</t>
  </si>
  <si>
    <t>1803-01-Mitarbeiter «für AT-IT InIt-Netzwerk-Aufbau und Sicherheitslücken-EXPERTEN»</t>
  </si>
  <si>
    <t>1900-01-TEAM-Leitung «für Erd- und Klimawissenschaften»</t>
  </si>
  <si>
    <t>1901-01-TEAM-Leitung «für Erd- und Klimawissenschaften»</t>
  </si>
  <si>
    <t>1910-01-Mitarbeiter «für Erd- und Klimawissenschaften»</t>
  </si>
  <si>
    <t>1911-01-Mitarbeiter «für Erd- und Klimawissenschaften»</t>
  </si>
  <si>
    <t>1913-01-Mitarbeiter «für Erd- und Klimawissenschaften»</t>
  </si>
  <si>
    <t>1914-01-Mitarbeiter «für Erd- und Klimawissenschaften»</t>
  </si>
  <si>
    <t>1915-01-Mitarbeiter «für Erd- und Klimawissenschaften»</t>
  </si>
  <si>
    <t>1950-01-TEAM-Leitung «für Meteorologie»</t>
  </si>
  <si>
    <t>1951-01-TEAM-Leitung «für Meteorologie»</t>
  </si>
  <si>
    <t>1960-01-Mitarbeiter «für »</t>
  </si>
  <si>
    <t>1961-01-Mitarbeiter «für Meteorologie»</t>
  </si>
  <si>
    <t>1962-01-Mitarbeiter «für Meteorologie»</t>
  </si>
  <si>
    <t>1963-01-Mitarbeiter «für Meteorologie»</t>
  </si>
  <si>
    <t>1964-01-Mitarbeiter «für Meteorologie»</t>
  </si>
  <si>
    <t>2200-01-B-See-TEAM-Leitung «für Intendant-Produzent - Lern-Unerrichts-Videos»</t>
  </si>
  <si>
    <t>2200-02-B-See-TEAM-Leitung «für Intendant-Produzent - Lern-Unerrichts-Videos»</t>
  </si>
  <si>
    <t>2300-01-B-See-TEAM-Leitung «für Intendant-Produzent - Täglich neu ab 09.00 21.00 Uhr»</t>
  </si>
  <si>
    <t>2300-02-B-See-TEAM-Leitung «für Intendant-Produzent - Täglich neu ab 09.00 21.00 Uhr»</t>
  </si>
  <si>
    <t>2300-03-B-See-TEAM-Leitung «für Intendant-Produzent - Täglich neu ab 09.00 21.00 Uhr»</t>
  </si>
  <si>
    <t>2300-04-B-See-TEAM-Leitung «für Intendant-Produzent - Täglich neu ab 09.00 21.00 Uhr»</t>
  </si>
  <si>
    <t>2310-01-B-See-TEAM-Leitung «für Intententant-Produzent- UM-Welt- Klima»</t>
  </si>
  <si>
    <t>2310-02-B-See-TEAM-Leitung «für Intententant-Produzent- UM-Welt- Klima»</t>
  </si>
  <si>
    <t>2310-03-B-See-TEAM-Leitung «für Intententant-Produzent- UM-Welt- Klima»</t>
  </si>
  <si>
    <t>2310-04-B-See-TEAM-Leitung «für Intententant-Produzent- UM-Welt- Klima»</t>
  </si>
  <si>
    <t>2320-01-B-See-TEAM-Leitung «Redaktion-Moderation»</t>
  </si>
  <si>
    <t>2320-02-B-See-TEAM-Leitung «Redaktion-Moderation»</t>
  </si>
  <si>
    <t>2321-01-B-See-Mitarbeiter «für die Redaktion &amp; Moderation»</t>
  </si>
  <si>
    <t>2321-02-B-See-Mitarbeiter «für die Redaktion &amp; Moderation»</t>
  </si>
  <si>
    <t>2321-03-B-See-Mitarbeiter «für die Redaktion &amp; Moderation»</t>
  </si>
  <si>
    <t>2321-04-B-See-Mitarbeiter «für die Redaktion &amp; Moderation»</t>
  </si>
  <si>
    <t>2321-05-B-See-Mitarbeiter «für die Redaktion &amp; Moderation»</t>
  </si>
  <si>
    <t>2321-06-B-See-Mitarbeiter «für die Redaktion &amp; Moderation»</t>
  </si>
  <si>
    <t>2321-07-B-See-Mitarbeiter «für die Redaktion &amp; Moderation»</t>
  </si>
  <si>
    <t>2321-08-B-See-Mitarbeiter «für die Redaktion &amp; Moderation»</t>
  </si>
  <si>
    <t>2321-09-B-See-Mitarbeiter «für die Redaktion &amp; Moderation»</t>
  </si>
  <si>
    <t>2321-10-B-See-Mitarbeiter «für die Redaktion &amp; Moderation»</t>
  </si>
  <si>
    <t>2330-01-B-See-TEAM-Leitung «für Intendant- Bild- Ton- Regie»</t>
  </si>
  <si>
    <t>2330-02-B-See-TEAM-Leitung «für Intendant- Bild- Ton- Regie»</t>
  </si>
  <si>
    <t>2331-01-B-See-Mitarbeiter «für Intendant- Bild- Ton- Regie»</t>
  </si>
  <si>
    <t>2331-02-B-See-Mitarbeiter «für Intendant- Bild- Ton- Regie»</t>
  </si>
  <si>
    <t>2331-03-B-See-Mitarbeiter «für Intendant- Bild- Ton- Regie»</t>
  </si>
  <si>
    <t>2331-04-B-See-Mitarbeiter «für Intendant- Bild- Ton- Regie»</t>
  </si>
  <si>
    <t>2331-05-B-See-Mitarbeiter «für Intendant- Bild- Ton- Regie»</t>
  </si>
  <si>
    <t>2331-06-B-See-Mitarbeiter «für Intendant- Bild- Ton- Regie»</t>
  </si>
  <si>
    <t>2331-07-B-See-Mitarbeiter «für Intendant- Bild- Ton- Regie»</t>
  </si>
  <si>
    <t>2331-08-B-See-Mitarbeiter «für Intendant- Bild- Ton- Regie»</t>
  </si>
  <si>
    <t>2331-09-B-See-Mitarbeiter «für Intendant- Bild- Ton- Regie»</t>
  </si>
  <si>
    <t>2331-10-B-See-Mitarbeiter «für Intendant- Bild- Ton- Regie»</t>
  </si>
  <si>
    <t>2340-01-B-See-TEAM-Leitung «als Hintergrund-Stimme - O-Ton-Stimme»</t>
  </si>
  <si>
    <t>2341-01-B-See-Mitarbeiter «als Hintergrund-Stimme - O-Ton-Stimme»</t>
  </si>
  <si>
    <t>2341-02-B-See-Mitarbeiter «als Hintergrund-Stimme - O-Ton-Stimme»</t>
  </si>
  <si>
    <t>2341-03-B-See-Mitarbeiter «als Hintergrund-Stimme - O-Ton-Stimme»</t>
  </si>
  <si>
    <t>2341-04-B-See-Mitarbeiter «als Hintergrund-Stimme - O-Ton-Stimme»</t>
  </si>
  <si>
    <t>2341-05-B-See-Mitarbeiter «als Hintergrund-Stimme - O-Ton-Stimme»</t>
  </si>
  <si>
    <t>2350-01-B-See-TEAM-Leitung «für die Kammera &amp; Foto-Produktionen»</t>
  </si>
  <si>
    <t>2350-02-B-See-TEAM-Leitung «für die Kammera &amp; Foto-Produktionen»</t>
  </si>
  <si>
    <t>2350-03-B-See-TEAM-Leitung «für die Kammera &amp; Foto-Produktionen»</t>
  </si>
  <si>
    <t>2350-04-B-See-TEAM-Leitung «für die Kammera &amp; Foto-Produktionen»</t>
  </si>
  <si>
    <t>2351-01-B-See-Mitarbeiter «für die Kammera &amp; Foto-Produktionen»</t>
  </si>
  <si>
    <t>2351-02-B-See-Mitarbeiter «für die Kammera &amp; Foto-Produktionen»</t>
  </si>
  <si>
    <t>2351-03-B-See-Mitarbeiter «für die Kammera &amp; Foto-Produktionen»</t>
  </si>
  <si>
    <t>2351-04-B-See-Mitarbeiter «für die Kammera &amp; Foto-Produktionen»</t>
  </si>
  <si>
    <t>2351-05-B-See-Mitarbeiter «für die Kammera &amp; Foto-Produktionen»</t>
  </si>
  <si>
    <t>2351-06-B-See-Mitarbeiter «für die Kammera &amp; Foto-Produktionen»</t>
  </si>
  <si>
    <t>2351-07-B-See-Mitarbeiter «für die Kammera &amp; Foto-Produktionen»</t>
  </si>
  <si>
    <t>2351-08-B-See-Mitarbeiter «für die Kammera &amp; Foto-Produktionen»</t>
  </si>
  <si>
    <t>2351-09-B-See-Mitarbeiter «für die Kammera &amp; Foto-Produktionen»</t>
  </si>
  <si>
    <t>2351-10-B-See-Mitarbeiter «für die Kammera &amp; Foto-Produktionen»</t>
  </si>
  <si>
    <t>2351-11-B-See-Mitarbeiter «für die Kammera &amp; Foto-Produktionen»</t>
  </si>
  <si>
    <t>2351-12-B-See-Mitarbeiter «für die Kammera &amp; Foto-Produktionen»</t>
  </si>
  <si>
    <t>2351-13-B-See-Mitarbeiter «für die Kammera &amp; Foto-Produktionen»</t>
  </si>
  <si>
    <t>2351-14-B-See-Mitarbeiter «für die Kammera &amp; Foto-Produktionen»</t>
  </si>
  <si>
    <t>2351-15-B-See-Mitarbeiter «für die Kammera &amp; Foto-Produktionen»</t>
  </si>
  <si>
    <t>2351-16-B-See-Mitarbeiter «für die Kammera &amp; Foto-Produktionen»</t>
  </si>
  <si>
    <t>2351-17-B-See-Mitarbeiter «für die Kammera &amp; Foto-Produktionen»</t>
  </si>
  <si>
    <t>2351-18-B-See-Mitarbeiter «für die Kammera &amp; Foto-Produktionen»</t>
  </si>
  <si>
    <t>2351-19-B-See-Mitarbeiter «für die Kammera &amp; Foto-Produktionen»</t>
  </si>
  <si>
    <t>2351-20-B-See-Mitarbeiter «für die Kammera &amp; Foto-Produktionen»</t>
  </si>
  <si>
    <t>2360-01-B-See-TEAM-Leitung «als Belichtungs-Meister &amp; Ton-Produktion»</t>
  </si>
  <si>
    <t>2360-02-B-See-TEAM-Leitung «als Belichtungs-Meister &amp; Ton-Produktion»</t>
  </si>
  <si>
    <t>2360-03-B-See-TEAM-Leitung «als Belichtungs-Meister &amp; Ton-Produktion»</t>
  </si>
  <si>
    <t>2360-04-B-See-TEAM-Leitung «als Belichtungs-Meister &amp; Ton-Produktion»</t>
  </si>
  <si>
    <t>2361-01-B-See-Mitarbeiter «als Belichtungs-Meister &amp; Ton-Produktion»</t>
  </si>
  <si>
    <t>2361-02-B-See-Mitarbeiter «als Belichtungs-Meister &amp; Ton-Produktion»</t>
  </si>
  <si>
    <t>2361-03-B-See-Mitarbeiter «als Belichtungs-Meister &amp; Ton-Produktion»</t>
  </si>
  <si>
    <t>2361-04-B-See-Mitarbeiter «als Belichtungs-Meister &amp; Ton-Produktion»</t>
  </si>
  <si>
    <t>2361-05-B-See-Mitarbeiter «als Belichtungs-Meister &amp; Ton-Produktion»</t>
  </si>
  <si>
    <t>2361-06-B-See-Mitarbeiter «als Belichtungs-Meister &amp; Ton-Produktion»</t>
  </si>
  <si>
    <t>2361-07-B-See-Mitarbeiter «als Belichtungs-Meister &amp; Ton-Produktion»</t>
  </si>
  <si>
    <t>2361-08-B-See-Mitarbeiter «als Belichtungs-Meister &amp; Ton-Produktion»</t>
  </si>
  <si>
    <t>2361-09-B-See-Mitarbeiter «als Belichtungs-Meister &amp; Ton-Produktion»</t>
  </si>
  <si>
    <t>2361-10-B-See-Mitarbeiter «als Belichtungs-Meister &amp; Ton-Produktion»</t>
  </si>
  <si>
    <t>2361-11-B-See-Mitarbeiter «als Belichtungs-Meister &amp; Ton-Produktion»</t>
  </si>
  <si>
    <t>2361-12-B-See-Mitarbeiter «als Belichtungs-Meister &amp; Ton-Produktion»</t>
  </si>
  <si>
    <t>2361-13-B-See-Mitarbeiter «als Belichtungs-Meister &amp; Ton-Produktion»</t>
  </si>
  <si>
    <t>2361-14-B-See-Mitarbeiter «als Belichtungs-Meister &amp; Ton-Produktion»</t>
  </si>
  <si>
    <t>2361-15-B-See-Mitarbeiter «als Belichtungs-Meister &amp; Ton-Produktion»</t>
  </si>
  <si>
    <t>2361-16-B-See-Mitarbeiter «als Belichtungs-Meister &amp; Ton-Produktion»</t>
  </si>
  <si>
    <t>2361-17-B-See-Mitarbeiter «als Belichtungs-Meister &amp; Ton-Produktion»</t>
  </si>
  <si>
    <t>2361-18-B-See-Mitarbeiter «als Belichtungs-Meister &amp; Ton-Produktion»</t>
  </si>
  <si>
    <t>2361-19-B-See-Mitarbeiter «als Belichtungs-Meister &amp; Ton-Produktion»</t>
  </si>
  <si>
    <t>2361-20-B-See-Mitarbeiter «als Belichtungs-Meister &amp; Ton-Produktion»</t>
  </si>
  <si>
    <t>2370-01-B-See-TEAM-Leitung «als Klang &amp; Musik-Künstler»</t>
  </si>
  <si>
    <t>2380-01-B-See-TEAM-Leitung «als Kostümbilder &amp; Make-Up Fachperson»</t>
  </si>
  <si>
    <t>2380-02-B-See-TEAM-Leitung «als Kostümbilder &amp; Make-Up Fachperson»</t>
  </si>
  <si>
    <t>2381-01-B-See-Mitarbeiter «als Kostümbilder &amp; Make-Up Fachperson»</t>
  </si>
  <si>
    <t>2381-02-B-See-Mitarbeiter «als Kostümbilder &amp; Make-Up Fachperson»</t>
  </si>
  <si>
    <t>2381-03-B-See-Mitarbeiter «als Kostümbilder &amp; Make-Up Fachperson»</t>
  </si>
  <si>
    <t>2381-04-B-See-Mitarbeiter «als Kostümbilder &amp; Make-Up Fachperson»</t>
  </si>
  <si>
    <t>2400-01-B-See-TEAM-Leitung «Intententant- Produzent - EVENTS»</t>
  </si>
  <si>
    <t>2400-02-B-See-TEAM-Leitung «Intententant- Produzent - EVENTS»</t>
  </si>
  <si>
    <t>2500-01-TEAM-Leitung «Verantwortlich für die Gesamt-Ausland-Offices»</t>
  </si>
  <si>
    <t>2501-01-TEAM-Leitung-Stellvertretung - «Verantwortlich für die Gesamt-Ausland-Offices»</t>
  </si>
  <si>
    <t>2510-01-TEAM-Nr-01-Leitung «Verantwortlich für unsere Niederlassungen in Tokio-Shanghai-Bangkok-Singapur»</t>
  </si>
  <si>
    <t>2515-01-TEAM-Nr-02-Leitung «Verantwortlich für unsere Niederlassungen in Dhaka-Male-New Dehli-Mumbai»</t>
  </si>
  <si>
    <t>2520-01-TEAM-Nr-03-Leitung «Verantwortlich für unsere Niederlassungen in Helsinki-Istambul-Rorschach-Kairo»</t>
  </si>
  <si>
    <t>2525-01-TEAM-Nr-04-Leitung «Verantwortlich für unsere Niederlassungen in Madrid-Bukarest-Rom-Warschau»</t>
  </si>
  <si>
    <t>2530-01-TEAM-Nr-05-Leitung «Verantwortlich für unsere Niederlassungen in Bregenz-Brüssel-Stockholm-Kapstadt»</t>
  </si>
  <si>
    <t>2535-01-TEAM-Nr-06-Leitung «Verantwortlich für unsere Niederlassungen in London-Lindau-Lissabon-Paris»</t>
  </si>
  <si>
    <t>2540-01-TEAM-Nr-07-Leitung «Verantwortlich für unsere Niederlassungen in Brasilia-Santiago-New York-Chicago»</t>
  </si>
  <si>
    <t>2545-01-TEAM-Nr-08-Leitung «Verantwortlich für unsere Niederlassungen in San Francisco-Mexiko-Stadt-Sydney- Auckland»</t>
  </si>
  <si>
    <t>2550-01-Int-BERUFS-GRUPPEN-TEAM-Leitung «Verantwortlich für unsere für die gesamte inhaltliche Redaktion»</t>
  </si>
  <si>
    <t>2551-01-BERUFS-GRUPPEN-AUSBILDUNGS-Trainer «Verantwortlich für unsere für die gesamte inhaltliche Redaktion»</t>
  </si>
  <si>
    <t>2552-01-BERUFS-GRUPPEN-AUSBILDUNGS-Co-Trainer «Verantwortlich für unsere für die gesamte inhaltliche Redaktion»</t>
  </si>
  <si>
    <t>2555-01-Int-BERUFS-GRUPPEN-TEAM-Leitung «Verantwortlich für das geamte Foto &amp; Kammera-Personal»</t>
  </si>
  <si>
    <t>2556-01-BERUFS-GRUPPEN-AUSBILDUNGS-Trainer «Verantwortlich für das geamte Foto &amp; Kammera-Personal»</t>
  </si>
  <si>
    <t>2557-01-BERUFS-GRUPPEN-AUSBILDUNGS-Co-Trainer «Verantwortlich für das geamte Foto &amp; Kammera-Personal»</t>
  </si>
  <si>
    <t>2560-01-Int-BERUFS-GRUPPEN-TEAM-Leitung «Verantwortlich für unsere gesamte Licht-Aufnahmen»</t>
  </si>
  <si>
    <t>2561-01-BERUFS-GRUPPEN-AUSBILDUNGS-Trainer «Verantwortlich für unsere gesamte Licht-Aufnahmen»</t>
  </si>
  <si>
    <t>2562-01-BERUFS-GRUPPEN-AUSBILDUNGS-Co-Trainer «Verantwortlich für unsere gesamte Licht-Aufnahmen»</t>
  </si>
  <si>
    <t>2565-01-Int-BERUFS-GRUPPEN-TEAM-Leitung «Verantwortlich für unsere gesamte Ton-Aufnahmen»</t>
  </si>
  <si>
    <t>2566-01-BERUFS-GRUPPEN-AUSBILDUNGS-Trainer «Verantwortlich für unsere gesamte Ton-Aufnahmen»</t>
  </si>
  <si>
    <t>2567-01-BERUFS-GRUPPEN-AUSBILDUNGS-Co-Trainer «Verantwortlich für unsere gesamte Ton-Aufnahmen»</t>
  </si>
  <si>
    <t>2570-01-TEAM-Leitung  Comic-Zeichner - Graphik &amp; Technisches-Graphik-Mitarbeiter</t>
  </si>
  <si>
    <t>2570-02-TEAM-Leitung  Comic-Zeichner - Graphik &amp; Technisches-Graphik-Mitarbeiter</t>
  </si>
  <si>
    <t>2570-03-TEAM-Leitung  Comic-Zeichner - Graphik &amp; Technisches-Graphik-Mitarbeiter</t>
  </si>
  <si>
    <t>2570-04-TEAM-Leitung  Comic-Zeichner - Graphik &amp; Technisches-Graphik-Mitarbeiter</t>
  </si>
  <si>
    <t>2570-05-TEAM-Leitung  Comic-Zeichner - Graphik &amp; Technisches-Graphik-Mitarbeiter</t>
  </si>
  <si>
    <t>2575-01-Int-BERUFS-GRUPPEN-TEAM-Leitung «Verantwortlich für unsere Telefonzentrale-Angestellte»</t>
  </si>
  <si>
    <t>2576-01-BERUFS-GRUPPEN-AUSBILDUNGS-Trainer «Verantwortlich für unsere Telefonzentrale-Angestellte»</t>
  </si>
  <si>
    <t>2577-01-BERUFS-GRUPPEN-AUSBILDUNGS-Co-Trainer «Verantwortlich für unsere Telefonzentrale-Angestellte»</t>
  </si>
  <si>
    <t>2610-01-TEAM-Leitung der Gruppe-01- «für die Betreuung von unserer Telefonzentrale &amp; Diverse Aufträge - Standort in Tokio - Japan»</t>
  </si>
  <si>
    <t>2610-02-TEAM-Leitung der Gruppe-01- «für die Betreuung von unserer Telefonzentrale &amp; Diverse Aufträge - Standort in Shanghai - China»</t>
  </si>
  <si>
    <t>2610-03-TEAM-Leitung der Gruppe-01- «für die Betreuung von unserer Telefonzentrale &amp; Diverse Aufträge - Standort in Bangkok - Thailand»</t>
  </si>
  <si>
    <t>2610-04-TEAM-Leitung der Gruppe-01- «für die Betreuung von unserer Telefonzentrale &amp; Diverse Aufträge - Standort in Singapur -  Singapur»</t>
  </si>
  <si>
    <t>2610-05-TEAM-Leitung der Gruppe-01- «für die Betreuung von unserer Telefonzentrale &amp; Diverse Aufträge - Standort in Dhaka -  Bangladesch»</t>
  </si>
  <si>
    <t>2610-06-TEAM-Leitung der Gruppe-01- «für die Betreuung von unserer Telefonzentrale &amp; Diverse Aufträge - Standort in Male - Maledoven»</t>
  </si>
  <si>
    <t>2610-07-TEAM-Leitung der Gruppe-01- «für die Betreuung von unserer Telefonzentrale &amp; Diverse Aufträge - Standort in New Dehli - Indien»</t>
  </si>
  <si>
    <t>2610-08-TEAM-Leitung der Gruppe-01- «für die Betreuung von unserer Telefonzentrale &amp; Diverse Aufträge - Standort in Mumbai - Indien»</t>
  </si>
  <si>
    <t>2610-09-TEAM-Leitung der Gruppe-01- «ür die Betreuung von unserer Telefonzentrale &amp; Diverse Aufträge - Standort in Helsinki - Finland»</t>
  </si>
  <si>
    <t>2610-10-TEAM-Leitung der Gruppe-01- «für die Betreuung von unserer Telefonzentrale &amp; Diverse Aufträge - Standort in Istambul - Türkei»</t>
  </si>
  <si>
    <t>2610-11-TEAM-Leitung der Gruppe-01- «für die Betreuung von unserer Telefonzentrale &amp; Diverse Aufträge - Standort in Rorschach - Schweiz»</t>
  </si>
  <si>
    <t>2610-12-TEAM-Leitung der Gruppe-01- «für die Betreuung von unserer Telefonzentrale &amp; Diverse Aufträge - Standort in Kairo - Ägitpten»</t>
  </si>
  <si>
    <t>2610-13-TEAM-Leitung der Gruppe-01- «für die Betreuung von unserer Telefonzentrale &amp; Diverse Aufträge - Standort in Madrid - Spanien»</t>
  </si>
  <si>
    <t>2610-14-TEAM-Leitung der Gruppe-01- «für die Betreuung von unserer Telefonzentrale &amp; Diverse Aufträge - Standort in Bukarest - Rumänien»</t>
  </si>
  <si>
    <t>2610-15-TEAM-Leitung der Gruppe-01- «für die Betreuung von unserer Telefonzentrale &amp; Diverse Aufträge - Standort in Rom - Italien»</t>
  </si>
  <si>
    <t>2610-16-TEAM-Leitung der Gruppe-01- «für die Betreuung von unserer Telefonzentrale &amp; Diverse Aufträge - Standort in Warschau - Polen»</t>
  </si>
  <si>
    <t>2610-17-TEAM-Leitung der Gruppe-01- «für die Betreuung von unserer Telefonzentrale &amp; Diverse Aufträge - Standort in Bregenz - Österreich»</t>
  </si>
  <si>
    <t>2610-18-TEAM-Leitung der Gruppe-01- «für die Betreuung von unserer Telefonzentrale &amp; Diverse Aufträge - Standort in Brüssel - Belgien»</t>
  </si>
  <si>
    <t>2610-19-TEAM-Leitung der Gruppe-01- «ür die Betreuung von unserer Telefonzentrale &amp; Diverse Aufträge - Standort in Stockholm - Schweden»</t>
  </si>
  <si>
    <t>2610-20-TEAM-Leitung der Gruppe-01- «für die Betreuung von unserer Telefonzentrale &amp; Diverse Aufträge - Standort in Kapstadt - Südafrika»</t>
  </si>
  <si>
    <t>2610-21-TEAM-Leitung der Gruppe-01- «für die Betreuung von unserer Telefonzentrale &amp; Diverse Aufträge - Standort in London - Vereinigte Königreich (UK)»</t>
  </si>
  <si>
    <t>2610-22-TEAM-Leitung der Gruppe-01- «für die Betreuung von unserer Telefonzentrale &amp; Diverse Aufträge - Standort in Lindau - Deutschland»</t>
  </si>
  <si>
    <t>2610-23-TEAM-Leitung der Gruppe-01- «für die Betreuung von unserer Telefonzentrale &amp; Diverse Aufträge - Standort in Standort in Lissabon - Portugal»</t>
  </si>
  <si>
    <t>2610-24-TEAM-Leitung der Gruppe-01- «für die Betreuung von unserer Telefonzentrale &amp; Diverse Aufträge - Standort in Paris - Frankreich»</t>
  </si>
  <si>
    <t>2610-25-TEAM-Leitung der Gruppe-01- «für die Betreuung von unserer Telefonzentrale &amp; Diverse Aufträge - Standort in Brasilia - Brasilien»</t>
  </si>
  <si>
    <t>2610-26-TEAM-Leitung der Gruppe-01- «für die Betreuung von unserer Telefonzentrale &amp; Diverse Aufträge - Standort in Santiago - Chile»</t>
  </si>
  <si>
    <t>2610-27-TEAM-Leitung der Gruppe-01- «für die Betreuung von unserer Telefonzentrale &amp; Diverse Aufträge - Standort in New York - USA»</t>
  </si>
  <si>
    <t>2610-28-TEAM-Leitung der Gruppe-01- «für die Betreuung von unserer Telefonzentrale &amp; Diverse Aufträge - Standort in Chicago - USA»</t>
  </si>
  <si>
    <t>2610-29-TEAM-Leitung der Gruppe-01- «für die Betreuung von unserer Telefonzentrale &amp; Diverse Aufträge - Standort in San Francisco - USA»</t>
  </si>
  <si>
    <t>2610-30-TEAM-Leitung der Gruppe-01- «für die Betreuung von unserer Telefonzentrale &amp; Diverse Aufträge - Standort in Mexiko-Stadt - Mexiko»</t>
  </si>
  <si>
    <t>2610-31-TEAM-Leitung der Gruppe-01- «für die Betreuung von unserer Telefonzentrale &amp; Diverse Aufträge -Standort in Sydney - Australien»</t>
  </si>
  <si>
    <t>2610-32-TEAM-Leitung der Gruppe-01- «für die Betreuung von unserer Telefonzentrale &amp; Diverse Aufträge - Weltweit - Standort in Auckland - New Zealand»</t>
  </si>
  <si>
    <t>2620-01-Niederlassungs-Mitarbeiter der Gruppe 01 «als Redaktor &amp; Lektor im Ausland - für die Betreuung von unseren NEWS und Korrekturen - Standort in Tokio -Japan»</t>
  </si>
  <si>
    <t>2620-02-Niederlassungs-Mitarbeiter der Gruppe 01 «als Redaktor &amp; Lektor im Ausland - für die Betreuung von unseren NEWS und Korrekturen - Standort in Shanghai - China»</t>
  </si>
  <si>
    <t>2620-03-Niederlassungs-Mitarbeiter der Gruppe 01 «als Redaktor &amp; Lektor im Ausland - für die Betreuung von unseren NEWS und Korrekturen - Standort in Bangkok - Thailand»</t>
  </si>
  <si>
    <t>2620-04-Niederlassungs-Mitarbeiter der Gruppe 01 «als Redaktor &amp; Lektor im Ausland - für die Betreuung von unseren NEWS und Korrekturen - Standort in Singapur -  Singapur»</t>
  </si>
  <si>
    <t>2620-05-Niederlassungs-Mitarbeiter der Gruppe 01 «als Redaktor &amp; Lektor im Ausland - für die Betreuung von unseren NEWS und Korrekturen - Standort in Dhaka -  Bangladesch»</t>
  </si>
  <si>
    <t>2620-06-Niederlassungs-Mitarbeiter der Gruppe 01 «als Redaktor &amp; Lektor im Ausland - für die Betreuung von unseren NEWS und Korrekturen - Standort in Male - Maledoven»</t>
  </si>
  <si>
    <t>2620-07-Niederlassungs-Mitarbeiter der Gruppe 01 «als Redaktor &amp; Lektor im Ausland - für die Betreuung von unseren NEWS und Korrekturen - Standort in New Dehli - Indien»</t>
  </si>
  <si>
    <t>2620-08-Niederlassungs-Mitarbeiter der Gruppe 01 «als Redaktor &amp; Lektor im Ausland - für die Betreuung von unseren NEWS und Korrekturen - Standort in Mumbai - Indien»</t>
  </si>
  <si>
    <t>2620-09-Niederlassungs-Mitarbeiter der Gruppe 01 «als Redaktor &amp; Lektor im Ausland - für die Betreuung von unseren NEWS und Korrekturen - Standort in Helsinki - Finland»</t>
  </si>
  <si>
    <t>2620-10-Niederlassungs-Mitarbeiter der Gruppe 01 «als Redaktor &amp; Lektor im Ausland - für die Betreuung von unseren NEWS und Korrekturen - Standort in Istambul - Türkei»</t>
  </si>
  <si>
    <t>2620-11-Niederlassungs-Mitarbeiter der Gruppe 01 «als Redaktor &amp; Lektor im Ausland - für die Betreuung von unseren NEWS und Korrekturen - Standort in Rorschach - Schweiz»</t>
  </si>
  <si>
    <t>2620-12-Niederlassungs-Mitarbeiter der Gruppe 01 «als Redaktor &amp; Lektor im Ausland - für die Betreuung von unseren NEWS und Korrekturen -  Standort in Kairo - Ägitpten»</t>
  </si>
  <si>
    <t>2620-13-Niederlassungs-Mitarbeiter der Gruppe 01 «als Redaktor &amp; Lektor im Ausland - für die Betreuung von unseren NEWS und Korrekturen -  Standort in Madrid - Spanien»</t>
  </si>
  <si>
    <t>2620-14-Niederlassungs-Mitarbeiter der Gruppe 01 «als Redaktor &amp; Lektor im Ausland - für die Betreuung von unseren NEWS und Korrekturen - Standort in Bukarest - Rumänien»</t>
  </si>
  <si>
    <t>2620-15-Niederlassungs-Mitarbeiter der Gruppe 01 «als Redaktor &amp; Lektor im Ausland - für die Betreuung von unseren NEWS und Korrekturen - Standort in Rom - Italien»</t>
  </si>
  <si>
    <t>2620-16-Niederlassungs-Mitarbeiter der Gruppe 01 «als Redaktor &amp; Lektor im Ausland - für die Betreuung von unseren NEWS und Korrekturen -  Standort in Warschau - Polen»</t>
  </si>
  <si>
    <t>2620-17-Niederlassungs-Mitarbeiter der Gruppe 01 «als Redaktor &amp; Lektor im Ausland - für die Betreuung von unseren NEWS und Korrekturen -  Standort in Bregenz - Österreich»</t>
  </si>
  <si>
    <t>2620-18-Niederlassungs-Mitarbeiter der Gruppe 01 «als Redaktor &amp; Lektor im Ausland - für die Betreuung von unseren NEWS und Korrekturen - Standort in Brüssel - Belgien»</t>
  </si>
  <si>
    <t>2620-19-Niederlassungs-Mitarbeiter der Gruppe 01 «als Redaktor &amp; Lektor im Ausland - für die Betreuung von unseren NEWS und Korrekturen - Standort in Stockholm - Schweden»</t>
  </si>
  <si>
    <t>2620-20-Niederlassungs-Mitarbeiter der Gruppe 01 «als Redaktor &amp; Lektor im Ausland - für die Betreuung von unseren NEWS und Korrekturen - Standort in Kapstadt - Südafrika»</t>
  </si>
  <si>
    <t>2620-21-Niederlassungs-Mitarbeiter der Gruppe 01 «als Redaktor &amp; Lektor im Ausland - für die Betreuung von unseren NEWS und Korrekturen - Standort in London - Vereinigte Königreich (UK)»</t>
  </si>
  <si>
    <t>2620-22-Niederlassungs-Mitarbeiter der Gruppe 01 «als Redaktor &amp; Lektor im Ausland - für die Betreuung von unseren NEWS und Korrekturen - Standort in Lindau - Deutschland»</t>
  </si>
  <si>
    <t>2620-23-Niederlassungs-Mitarbeiter der Gruppe 01 «als Redaktor &amp; Lektor im Ausland - für die Betreuung von unseren NEWS und Korrekturen - Standort in Lissabon -  Portugal»</t>
  </si>
  <si>
    <t>2620-24-Niederlassungs-Mitarbeiter der Gruppe 01 «als Redaktor &amp; Lektor im Ausland - für die Betreuung von unseren NEWS und Korrekturen - Standort in Paris - Frankreich»</t>
  </si>
  <si>
    <t>2620-25-Niederlassungs-Mitarbeiter der Gruppe 01 «als Redaktor &amp; Lektor im Ausland - für die Betreuung von unseren NEWS und Korrekturen - Standort in Brasilia - Brasilien»</t>
  </si>
  <si>
    <t>2620-26-Niederlassungs-Mitarbeiter der Gruppe 01  «als Redaktor &amp; Lektor im Ausland - für die Betreuung von unseren NEWS und Korrekturen - Standort in Santiago - Chile»</t>
  </si>
  <si>
    <t>2620-27-Niederlassungs-Mitarbeiter der Gruppe 01 «als Redaktor &amp; Lektor im Ausland - für die Betreuung von unseren NEWS und Korrekturen - Standort in New York - USA»</t>
  </si>
  <si>
    <t>2620-28-Niederlassungs-Mitarbeiter der Gruppe 01 «als Redaktor &amp; Lektor im Ausland - für die Betreuung von unseren NEWS und Korrekturen - Standort in Chicago - USA»</t>
  </si>
  <si>
    <t>2620-29-Niederlassungs-Mitarbeiter der Gruppe 01 «als Redaktor &amp; Lektor im Ausland - für die Betreuung von unseren NEWS und Korrekturen - Standort in San Francisco - USA»</t>
  </si>
  <si>
    <t>2620-30-Niederlassungs-Mitarbeiter der Gruppe 01 «als Redaktor &amp; Lektor im Ausland - für die Betreuung von unseren NEWS und Korrekturen - Standort in Mexiko-Stadt - Mexiko»</t>
  </si>
  <si>
    <t>2620-31-Niederlassungs-Mitarbeiter der Gruppe 01 «als Redaktor &amp; Lektor im Ausland - für die Betreuung von unseren NEWS und Korrekturen -  Standort in Sydney - Australien»</t>
  </si>
  <si>
    <t>2620-32-Niederlassungs-Mitarbeiter der Gruppe 01 «als Redaktor &amp; Lektor im Ausland - für die Betreuung von unseren NEWS und Korrekturen - Standort in Auckland - New Zealand»</t>
  </si>
  <si>
    <t>2860-01-Niederlassungs-Mitarbeiter der Gruppe 01 «als Ausland-Korrespundent für NEWS &amp; von UM-Welt-Klima-Themen - Standort in Tokio - Japan»</t>
  </si>
  <si>
    <t>2860-02-Niederlassungs-Mitarbeiter der Gruppe 01 «als Ausland-Korrespundent für NEWS &amp; von UM-Welt-Klima-Themen - Standort in Shanghai - China»</t>
  </si>
  <si>
    <t>2860-03-Niederlassungs-Mitarbeiter der Gruppe 01 «als Ausland-Korrespundent für NEWS &amp; von UM-Welt-Klima-Themen - Standort in Bangkok -  Thailand»</t>
  </si>
  <si>
    <t>2860-04-Niederlassungs-Mitarbeiter der Gruppe 01 «als Ausland-Korrespundent für NEWS &amp; von UM-Welt-Klima-Themen - Standort in Singapur -  Singapur»</t>
  </si>
  <si>
    <t>2860-05-Niederlassungs-Mitarbeiter der Gruppe 01 «als Ausland-Korrespundent für NEWS &amp; von UM-Welt-Klima-Themen - Standort in Dhaka -  Bangladesch»</t>
  </si>
  <si>
    <t>2860-06-Niederlassungs-Mitarbeiter der Gruppe 01 «als Ausland-Korrespundent für NEWS &amp; von UM-Welt-Klima-Themen - Standort in Male - Maledoven»</t>
  </si>
  <si>
    <t>2860-07-Niederlassungs-Mitarbeiter der Gruppe 01 «als Ausland-Korrespundent für NEWS &amp; von UM-Welt-Klima-Themen - Standort in New Dehli - Indien»</t>
  </si>
  <si>
    <t>2860-08-Niederlassungs-Mitarbeiter der Gruppe 01 «als Ausland-Korrespundent für NEWS &amp; von UM-Welt-Klima-Themen - Standort in Mumbai - Indien»</t>
  </si>
  <si>
    <t>2860-09-Niederlassungs-Mitarbeiter der Gruppe 01 «als Ausland-Korrespundent für NEWS &amp; von UM-Welt-Klima-Themen - Standort in Helsinki - Finland»</t>
  </si>
  <si>
    <t>2860-10-Niederlassungs-Mitarbeiter der Gruppe 01 «als Ausland-Korrespundent für NEWS &amp; von UM-Welt-Klima-Themen - Standort in Istambul - Türkei»</t>
  </si>
  <si>
    <t>2860-11-Niederlassungs-Mitarbeiter der Gruppe 01 «als Ausland-Korrespundent für NEWS &amp; von UM-Welt-Klima-Themen - Standort in Rorschach - Schweiz»</t>
  </si>
  <si>
    <t>2860-12-Niederlassungs-Mitarbeiter der Gruppe 01 «als Ausland-Korrespundent für NEWS &amp; von UM-Welt-Klima-Themen - Standort in Kairo - Ägitpten»</t>
  </si>
  <si>
    <t>2860-13-Niederlassungs-Mitarbeiter der Gruppe 01 «als Ausland-Korrespundent für NEWS &amp; von UM-Welt-Klima-Themen - Standort in Madrid - Spanien»</t>
  </si>
  <si>
    <t>2860-14-Niederlassungs-Mitarbeiter der Gruppe 01 «als Ausland-Korrespundent für NEWS &amp; von UM-Welt-Klima-Themen - Standort in Bukarest - Rumänien»</t>
  </si>
  <si>
    <t>2860-15-Niederlassungs-Mitarbeiter der Gruppe 01 «als Ausland-Korrespundent für NEWS &amp; von UM-Welt-Klima-Themen - Standort in Rom - Italien»</t>
  </si>
  <si>
    <t>2860-16-Niederlassungs-Mitarbeiter der Gruppe 01 «als Ausland-Korrespundent für NEWS &amp; von UM-Welt-Klima-Themen - Standort in Warschau - Polen»</t>
  </si>
  <si>
    <t>2860-17-Niederlassungs-Mitarbeiter der Gruppe 01 «als Ausland-Korrespundent für NEWS &amp; von UM-Welt-Klima-Themen - Standort in Bregenz - Österreich»</t>
  </si>
  <si>
    <t>2860-18-Niederlassungs-Mitarbeiter der Gruppe 01 «als Ausland-Korrespundent für NEWS &amp; von UM-Welt-Klima-Themen - Standort in Brüssel - Belgien»</t>
  </si>
  <si>
    <t>2860-19-Niederlassungs-Mitarbeiter der Gruppe 01 «als Ausland-Korrespundent für NEWS &amp; von UM-Welt-Klima-Themen - Standort in Stockholm - Schweden»</t>
  </si>
  <si>
    <t>2860-20-Niederlassungs-Mitarbeiter der Gruppe 01 «als Ausland-Korrespundent für NEWS &amp; von UM-Welt-Klima-Themen - Standort in Kapstadt - Südafrika»</t>
  </si>
  <si>
    <t>2860-21-Niederlassungs-Mitarbeiter der Gruppe 01 «als Ausland-Korrespundent für NEWS &amp; von UM-Welt-Klima-Themen - Standort in London - Vereinigte Königreich (UK)»</t>
  </si>
  <si>
    <t>2860-22-Niederlassungs-Mitarbeiter der Gruppe 01 «als Ausland-Korrespundent für NEWS &amp; von UM-Welt-Klima-Themen - Standort in Lindau - Deutschland»</t>
  </si>
  <si>
    <t>2860-23-Niederlassungs-Mitarbeiter der Gruppe 01 «als Ausland-Korrespundent für NEWS &amp; von UM-Welt-Klima-Themen - Standort in Lissabon - Portugal»</t>
  </si>
  <si>
    <t>2860-24-Niederlassungs-Mitarbeiter der Gruppe 01 «als Ausland-Korrespundent für NEWS &amp; von UM-Welt-Klima-Themen - Standort in Paris - Frankreich»</t>
  </si>
  <si>
    <t>2860-25-Niederlassungs-Mitarbeiter der Gruppe 01 «als Ausland-Korrespundent für NEWS &amp; von UM-Welt-Klima-Themen - Standort in Brasilia - Brasilien»</t>
  </si>
  <si>
    <t>2860-26-Niederlassungs-Mitarbeiter der Gruppe 01 «als Ausland-Korrespundent für NEWS &amp; von UM-Welt-Klima-Themen - Standort in Santiago - Chile»</t>
  </si>
  <si>
    <t>2860-27-Niederlassungs-Mitarbeiter der Gruppe 01 «als Ausland-Korrespundent für NEWS &amp; von UM-Welt-Klima-Themen - Standort in New York - USA»</t>
  </si>
  <si>
    <t>2860-28-Niederlassungs-Mitarbeiter der Gruppe 01 «als Ausland-Korrespundent für NEWS &amp; von UM-Welt-Klima-Themen - Standort in Chicago - USA»</t>
  </si>
  <si>
    <t>2860-29-Niederlassungs-Mitarbeiter der Gruppe 01 «als Ausland-Korrespundent für NEWS &amp; von UM-Welt-Klima-Themen - Standort in San Francisco - USA»</t>
  </si>
  <si>
    <t>2860-30-Niederlassungs-Mitarbeiter der Gruppe 01 «als Ausland-Korrespundent für NEWS &amp; von UM-Welt-Klima-Themen - Standort in Mexiko-Stadt - Mexiko»</t>
  </si>
  <si>
    <t>2860-31-Niederlassungs-Mitarbeiter der Gruppe 01 «als Ausland-Korrespundent für NEWS &amp; von UM-Welt-Klima-Themen - Standort in Sydney - Australien»</t>
  </si>
  <si>
    <t>2860-32-Niederlassungs-Mitarbeiter der Gruppe 01 «als Ausland-Korrespundent für NEWS &amp; von UM-Welt-Klima-Themen - Standort in Auckland - New Zealand»</t>
  </si>
  <si>
    <t>2870-01-Niederlassungs-Mitarbeiter der Gruppe 01 «für Foto &amp; Kammera-Aufnamen als Fachpersonen - Standort in Tokio - Japan»</t>
  </si>
  <si>
    <t>2870-02-Niederlassungs-Mitarbeiter der Gruppe 01 «für Foto &amp; Kammera-Aufnamen als Fachpersonen - Standort in Shanghai - China»</t>
  </si>
  <si>
    <t>2870-03-Niederlassungs-Mitarbeiter der Gruppe 01 «für Foto &amp; Kammera-Aufnamen als Fachpersonen - Standort in Bangkok - Thailand»</t>
  </si>
  <si>
    <t>2870-04-Niederlassungs-Mitarbeiter der Gruppe 01 «für Foto &amp; Kammera-Aufnamen als Fachpersonen - Standort in Singapur -  Singapur»</t>
  </si>
  <si>
    <t>2870-05-Niederlassungs-Mitarbeiter der Gruppe 01 «für Foto &amp; Kammera-Aufnamen als Fachpersonen - Standort in Dhaka -  Bangladesch»</t>
  </si>
  <si>
    <t>2870-06-Niederlassungs-Mitarbeiter der Gruppe 01 «für Foto &amp; Kammera-Aufnamen als Fachpersonen - Standort in Male - Maledoven»</t>
  </si>
  <si>
    <t>2870-07-Niederlassungs-Mitarbeiter der Gruppe 01 «für Foto &amp; Kammera-Aufnamen als Fachpersonen - Standort in New Dehli - Indien»</t>
  </si>
  <si>
    <t>2870-08-Niederlassungs-Mitarbeiter der Gruppe 01 «für Foto &amp; Kammera-Aufnamen als Fachpersonen - Standort in Mumbai - Indien»</t>
  </si>
  <si>
    <t>2870-09-Niederlassungs-Mitarbeiter der Gruppe 01 «für Foto &amp; Kammera-Aufnamen als Fachpersonen - Standort in Helsinki - Finland»</t>
  </si>
  <si>
    <t>2870-10-Niederlassungs-Mitarbeiter der Gruppe 01 «für Foto &amp; Kammera-Aufnamen als Fachpersonen - Standort in Istambul - Türkei»</t>
  </si>
  <si>
    <t>2870-11-Niederlassungs-Mitarbeiter der Gruppe 01 «für Foto &amp; Kammera-Aufnamen als Fachpersonen - Standort in Rorschach - Schweiz»</t>
  </si>
  <si>
    <t>2870-12-Niederlassungs-Mitarbeiter der Gruppe 01 «für Foto &amp; Kammera-Aufnamen als Fachpersonen - Standort in Kairo - Ägitpten»</t>
  </si>
  <si>
    <t>2870-13-Niederlassungs-Mitarbeiter der Gruppe 01 «für Foto &amp; Kammera-Aufnamen als Fachpersonen - Standort in Madrid - Spanien»</t>
  </si>
  <si>
    <t>2870-14-Niederlassungs-Mitarbeiter der Gruppe 01 «für Foto &amp; Kammera-Aufnamen als Fachpersonen - Standort in Bukarest - Rumänien»</t>
  </si>
  <si>
    <t>2870-15-Niederlassungs-Mitarbeiter der Gruppe 01 «für Foto &amp; Kammera-Aufnamen als Fachpersonen - Standort in Rom - Italien»</t>
  </si>
  <si>
    <t>2870-16-Niederlassungs-Mitarbeiter der Gruppe 01 «für Foto &amp; Kammera-Aufnamen als Fachpersonen - Standort in Warschau - Polen»</t>
  </si>
  <si>
    <t>2870-17-Niederlassungs-Mitarbeiter der Gruppe 01 «für Foto &amp; Kammera-Aufnamen als Fachpersonen - Standort in Bregenz - Österreich»</t>
  </si>
  <si>
    <t>2870-18-Niederlassungs-Mitarbeiter der Gruppe 01 «für Foto &amp; Kammera-Aufnamen als Fachpersonen - Standort in Brüssel - Belgien»</t>
  </si>
  <si>
    <t>2870-19-Niederlassungs-Mitarbeiter der Gruppe 01 «für Foto &amp; Kammera-Aufnamen als Fachpersonen - Standort in Stockholm - Schweden»</t>
  </si>
  <si>
    <t>2870-20-Niederlassungs-Mitarbeiter der Gruppe 01 «für Foto &amp; Kammera-Aufnamen als Fachpersonen - Standort in Kapstadt - Südafrika»</t>
  </si>
  <si>
    <t>2870-21-Niederlassungs-Mitarbeiter der Gruppe 01 «für Foto &amp; Kammera-Aufnamen als Fachpersonen - Standort in London - Vereinigte Königreich (UK)»</t>
  </si>
  <si>
    <t>2870-22-Niederlassungs-Mitarbeiter der Gruppe 01 «für Foto &amp; Kammera-Aufnamen als Fachpersonen - Standort in Lindau - Deutschland»</t>
  </si>
  <si>
    <t>2870-23-Niederlassungs-Mitarbeiter der Gruppe 01 «für Foto &amp; Kammera-Aufnamen als Fachpersonen - Standort in Lissabon - Portugal»</t>
  </si>
  <si>
    <t>2870-24-Niederlassungs-Mitarbeiter der Gruppe 01 «für Foto &amp; Kammera-Aufnamen als Fachpersonen - Standort in Paris - Frankreich»</t>
  </si>
  <si>
    <t>2870-25-Niederlassungs-Mitarbeiter der Gruppe 01 «für Foto &amp; Kammera-Aufnamen als Fachpersonen - Standort in Brasilia - Brasilien»</t>
  </si>
  <si>
    <t>2870-26-Niederlassungs-Mitarbeiter der Gruppe 01 «für Foto &amp; Kammera-Aufnamen als Fachpersonen - Standort in Santiago - Chile»</t>
  </si>
  <si>
    <t>2870-27-Niederlassungs-Mitarbeiter der Gruppe 01 «für Foto &amp; Kammera-Aufnamen als Fachpersonen - Standort in Standort in New York - USA»</t>
  </si>
  <si>
    <t>2870-28-Niederlassungs-Mitarbeiter der Gruppe 01 «für Foto &amp; Kammera-Aufnamen als Fachpersonen - Standort in Chicago - USA»</t>
  </si>
  <si>
    <t>2870-29-Niederlassungs-Mitarbeiter der Gruppe 01 «für Foto &amp; Kammera-Aufnamen als Fachpersonen - Standort in San Francisco - USA»</t>
  </si>
  <si>
    <t>2870-30-Niederlassungs-Mitarbeiter der Gruppe 01 «für Foto &amp; Kammera-Aufnamen als Fachpersonen - Standort in Mexiko-Stadt - Mexiko</t>
  </si>
  <si>
    <t>2870-31-Niederlassungs-Mitarbeiter der Gruppe 01 «für Foto &amp; Kammera-Aufnamen als Fachpersonen - Standort in Sydney - Australien»</t>
  </si>
  <si>
    <t>2870-32-Niederlassungs-Mitarbeiter der Gruppe 01 «für Foto &amp; Kammera-Aufnamen als Fachpersonen - Standort in Auckland - New Zealand»</t>
  </si>
  <si>
    <t>2880-01-Niederlassungs-Mitarbeiter der Gruppe 01 «für Licht &amp; Ton-Aufnahmen als Fachpersonen - Standort in Tokio - Japan»</t>
  </si>
  <si>
    <t>2880-02-Niederlassungs-Mitarbeiter der Gruppe 01 «für Licht &amp; Ton-Aufnahmen als Fachpersonen - Standort in Shanghai - China»</t>
  </si>
  <si>
    <t>2880-03-Niederlassungs-Mitarbeiter der Gruppe 01 «für Licht &amp; Ton-Aufnahmen als Fachpersonen - Standort in Bangkok - Thailand»</t>
  </si>
  <si>
    <t>2880-04-Niederlassungs-Mitarbeiter der Gruppe 01 «für Licht &amp; Ton-Aufnahmen als Fachpersonen - Standort in Singapur -  Singapur»</t>
  </si>
  <si>
    <t>2880-05-Niederlassungs-Mitarbeiter der Gruppe 01 «für Licht &amp; Ton-Aufnahmen als Fachpersonen - Standort in Dhaka -  Bangladesch»</t>
  </si>
  <si>
    <t>2880-06-Niederlassungs-Mitarbeiter der Gruppe 01 «für Licht &amp; Ton-Aufnahmen als Fachpersonen - Standort in Male - Maledoven»</t>
  </si>
  <si>
    <t>2880-07-Niederlassungs-Mitarbeiter der Gruppe 01 «für Licht &amp; Ton-Aufnahmen als Fachpersonen - Standort in New Dehli - Indien»</t>
  </si>
  <si>
    <t>2880-08-Niederlassungs-Mitarbeiter der Gruppe 01 «für Licht &amp; Ton-Aufnahmen als Fachpersonen - Standort in Mumbai - Indien»</t>
  </si>
  <si>
    <t>2880-09-Niederlassungs-Mitarbeiter der Gruppe 01 «für Licht &amp; Ton-Aufnahmen als Fachpersonen - Standort in Helsinki - Finland»</t>
  </si>
  <si>
    <t>2880-10-Niederlassungs-Mitarbeiter der Gruppe 01 «für Licht &amp; Ton-Aufnahmen als Fachpersonen - Standort in Istambul - Türkei»</t>
  </si>
  <si>
    <t>2880-11-Niederlassungs-Mitarbeiter der Gruppe 01 «für Licht &amp; Ton-Aufnahmen als Fachpersonen - Standort in Rorschach - Schweiz»</t>
  </si>
  <si>
    <t>2880-12-Niederlassungs-Mitarbeiter der Gruppe 01 «für Licht &amp; Ton-Aufnahmen als Fachpersonen - Standort in Kairo - Ägitpten»</t>
  </si>
  <si>
    <t>2880-13-Niederlassungs-Mitarbeiter der Gruppe 01 «für Licht &amp; Ton-Aufnahmen als Fachpersonen - Standort in Madrid - Spanien»</t>
  </si>
  <si>
    <t>2880-14-Niederlassungs-Mitarbeiter der Gruppe 01 «für Licht &amp; Ton-Aufnahmen als Fachpersonen - Standort in Bukarest - Rumänien»</t>
  </si>
  <si>
    <t>2880-15-Niederlassungs-Mitarbeiter der Gruppe 01 «für Licht &amp; Ton-Aufnahmen als Fachpersonen - Standort in Rom - Italien»</t>
  </si>
  <si>
    <t>2880-16-Niederlassungs-Mitarbeiter der Gruppe 01 «für Licht &amp; Ton-Aufnahmen als Fachpersonen - Standort in Warschau - Polen»</t>
  </si>
  <si>
    <t>2880-17-Niederlassungs-Mitarbeiter der Gruppe 01 «für Licht &amp; Ton-Aufnahmen als Fachpersonen - Standort in Bregenz - Österreich»</t>
  </si>
  <si>
    <t>2880-18-Niederlassungs-Mitarbeiter der Gruppe 01 «für Licht &amp; Ton-Aufnahmen als Fachpersonen - Standort in Brüssel - Belgien»</t>
  </si>
  <si>
    <t>2880-19-Niederlassungs-Mitarbeiter der Gruppe 01 «für Licht &amp; Ton-Aufnahmen als Fachpersonen - Standort in Stockholm - Schweden»</t>
  </si>
  <si>
    <t>2880-20-Niederlassungs-Mitarbeiter der Gruppe 01 «für Licht &amp; Ton-Aufnahmen als Fachpersonen - Standort in Kapstadt - Südafrika»</t>
  </si>
  <si>
    <t>2880-21-Niederlassungs-Mitarbeiter der Gruppe 01 «für Licht &amp; Ton-Aufnahmen als Fachpersonen - Standort in London - Vereinigte Königreich (UK)»</t>
  </si>
  <si>
    <t>2880-22-Niederlassungs-Mitarbeiter der Gruppe 01 «für Licht &amp; Ton-Aufnahmen als Fachpersonen - Standort in Lindau - Deutschland»</t>
  </si>
  <si>
    <t>2880-23-Niederlassungs-Mitarbeiter der Gruppe 01 «für Licht &amp; Ton-Aufnahmen als Fachpersonen - Standort in Lissabon - Portugal»</t>
  </si>
  <si>
    <t>2880-24-Niederlassungs-Mitarbeiter der Gruppe 01 «für Licht &amp; Ton-Aufnahmen als Fachpersonen - Standort in Paris - Frankreich»</t>
  </si>
  <si>
    <t>2880-25-Niederlassungs-Mitarbeiter der Gruppe 01 «für Licht &amp; Ton-Aufnahmen als Fachpersonen - Standort in Brasilia - Brasilien»</t>
  </si>
  <si>
    <t>2880-26-Niederlassungs-Mitarbeiter der Gruppe 01 «für Licht &amp; Ton-Aufnahmen als Fachpersonen - Standort in Santiago - Chile»</t>
  </si>
  <si>
    <t>2880-27-Niederlassungs-Mitarbeiter der Gruppe 01 «für Licht &amp; Ton-Aufnahmen als Fachpersonen - Standort in New York - USA»</t>
  </si>
  <si>
    <t>2880-28-Niederlassungs-Mitarbeiter der Gruppe 01 «für Licht &amp; Ton-Aufnahmen als Fachpersonen - Standort in Chicago - USA»</t>
  </si>
  <si>
    <t>2880-29-Niederlassungs-Mitarbeiter der Gruppe 01 «für Licht &amp; Ton-Aufnahmen als Fachpersonen - Standort in San Francisco - USA»</t>
  </si>
  <si>
    <t>2880-30-Niederlassungs-Mitarbeiter der Gruppe 01 «für Licht &amp; Ton-Aufnahmen als Fachpersonen - Standort in Mexiko-Stadt - Mexiko</t>
  </si>
  <si>
    <t>2880-31-Niederlassungs-Mitarbeiter der Gruppe 01 «für Licht &amp; Ton-Aufnahmen als Fachpersonen - Standort in Sydney - Australien»</t>
  </si>
  <si>
    <t>2880-32-Niederlassungs-Mitarbeiter der Gruppe 01 «für Licht &amp; Ton-Aufnahmen als Fachpersonen - Standort in Auckland - New Zealand»</t>
  </si>
  <si>
    <t>2890-01-Niederlassungs-Mitarbeiter der Gruppe 01 «für Illustration von Comic-Zeichnungen - Standort in Tokio - Japan»</t>
  </si>
  <si>
    <t>2890-02-Niederlassungs-Mitarbeiter der Gruppe 01 «für Illustration von Comic-Zeichnungen - Standort in Shanghai - China»</t>
  </si>
  <si>
    <t>2890-03-Niederlassungs-Mitarbeiter der Gruppe 01 «für Illustration von Comic-Zeichnungen - Standort in Bangkok - Thailand»</t>
  </si>
  <si>
    <t>2890-04-Niederlassungs-Mitarbeiter der Gruppe 01 «für Illustration von Comic-Zeichnungen - Standort in Singapur -  Singapur»</t>
  </si>
  <si>
    <t>2890-05-Niederlassungs-Mitarbeiter der Gruppe 01 «für Illustration von Comic-Zeichnungen - Standort in Dhaka -  Bangladesch»</t>
  </si>
  <si>
    <t>2890-06-Niederlassungs-Mitarbeiter der Gruppe 01 «für Illustration von Comic-Zeichnungen - Standort in Male - Maledoven»</t>
  </si>
  <si>
    <t>2890-07-Niederlassungs-Mitarbeiter der Gruppe 01 «für Illustration von Comic-Zeichnungen - Standort in New Dehli - Indien»</t>
  </si>
  <si>
    <t>2890-08-Niederlassungs-Mitarbeiter der Gruppe 01 «für Illustration von Comic-Zeichnungen - Standort in Mumbai - Indien»</t>
  </si>
  <si>
    <t>2890-09-Niederlassungs-Mitarbeiter der Gruppe 01 «für Illustration von Comic-Zeichnungen - Standort in Helsinki - Finland»</t>
  </si>
  <si>
    <t>2890-10-Niederlassungs-Mitarbeiter der Gruppe 01 «für Illustration von Comic-Zeichnungen - Standort in Istambul - Türkei»</t>
  </si>
  <si>
    <t>2890-11-Niederlassungs-Mitarbeiter der Gruppe 01 «für Illustration von Comic-Zeichnungen - Standort in Rorschach - Schweiz»</t>
  </si>
  <si>
    <t>2890-12-Niederlassungs-Mitarbeiter der Gruppe 01 «für Illustration von Comic-Zeichnungen - Standort in Kairo - Ägitpten»</t>
  </si>
  <si>
    <t>2890-13-Niederlassungs-Mitarbeiter der Gruppe 01 «für Illustration von Comic-Zeichnungen - Standort in Madrid - Spanien»</t>
  </si>
  <si>
    <t>2890-14-Niederlassungs-Mitarbeiter der Gruppe 01 «für Illustration von Comic-Zeichnungen - Standort in Bukarest -Rumänien»</t>
  </si>
  <si>
    <t>2890-15-Niederlassungs-Mitarbeiter der Gruppe 01 «für Illustration von Comic-Zeichnungen - Standort in Rom - Italien»</t>
  </si>
  <si>
    <t>2890-16-Niederlassungs-Mitarbeiter der Gruppe 01 «für Illustration von Comic-Zeichnungen - Standort in Warschau - Polen»</t>
  </si>
  <si>
    <t>2890-17-Niederlassungs-Mitarbeiter der Gruppe 01 «für Illustration von Comic-Zeichnungen - Standort in Bregenz - Österreich»</t>
  </si>
  <si>
    <t>2890-18-Niederlassungs-Mitarbeiter der Gruppe 01 «für Illustration von Comic-Zeichnungen - Standort in Brüssel - Belgien»</t>
  </si>
  <si>
    <t>2890-19-Niederlassungs-Mitarbeiter der Gruppe 01 «für Illustration von Comic-Zeichnungen - Standort in Stockholm - Schweden»</t>
  </si>
  <si>
    <t>2890-20-Niederlassungs-Mitarbeiter der Gruppe 01 «für Illustration von Comic-Zeichnungen - Standort in Kapstadt - Südafrika»</t>
  </si>
  <si>
    <t>2890-21-Niederlassungs-Mitarbeiter der Gruppe 01 «für Illustration von Comic-Zeichnungen - Standort in London -  Vereinigte Königreich (UK)»</t>
  </si>
  <si>
    <t>2890-22-Niederlassungs-Mitarbeiter der Gruppe 01 «für Illustration von Comic-Zeichnungen - Standort in Lindau -  Deutschland»</t>
  </si>
  <si>
    <t>2890-23-Niederlassungs-Mitarbeiter der Gruppe 01 «für Illustration von Comic-Zeichnungen - Standort in Lissabon -  Portugal»</t>
  </si>
  <si>
    <t>2890-24-Niederlassungs-Mitarbeiter der Gruppe 01 «für Illustration von Comic-Zeichnungen - Standort in Paris - Frankreich»</t>
  </si>
  <si>
    <t>2890-25-Niederlassungs-Mitarbeiter der Gruppe 01 «für Illustration von Comic-Zeichnungen - Standort in Brasilia - Brasilien»</t>
  </si>
  <si>
    <t>2890-26-Niederlassungs-Mitarbeiter der Gruppe 01 «für Illustration von Comic-Zeichnungen - Standort in Santiago - Chile»</t>
  </si>
  <si>
    <t>2890-27-Niederlassungs-Mitarbeiter der Gruppe 01 «für Illustration von Comic-Zeichnungen - Standort in New York - USA»</t>
  </si>
  <si>
    <t>2890-28-Niederlassungs-Mitarbeiter der Gruppe 01 «für Illustration von Comic-Zeichnungen - Standort in Chicago - USA»</t>
  </si>
  <si>
    <t>2890-29-Niederlassungs-Mitarbeiter der Gruppe 01 «für Illustration von Comic-Zeichnungen - Standort in San Francisco - USA»</t>
  </si>
  <si>
    <t>2890-30-Niederlassungs-Mitarbeiter der Gruppe 01 «für Illustration von Comic-Zeichnungen - Standort in  Mexiko-Stadt - Mexiko</t>
  </si>
  <si>
    <t>2890-31-Niederlassungs-Mitarbeiter der Gruppe 01 «für Illustration von Comic-Zeichnungen - Standort in Sydney - Australien»</t>
  </si>
  <si>
    <t>2890-32-Niederlassungs-Mitarbeiter der Gruppe 01 «für Illustration von Comic-Zeichnungen - Standort in Auckland - New Zealand»</t>
  </si>
  <si>
    <t>2910-01-Niederlassungs-Mitarbeiter der Gruppe 01 « Agent für -diverse Aufträge - sowie Sprach &amp; Text-Übersetzng in Deutsch  ----  Standort in»</t>
  </si>
  <si>
    <t>2910-02-Niederlassungs-Mitarbeiter der Gruppe 01 « Agent für -diverse Aufträge - sowie Sprach &amp; Text-Übersetzng in Deutsch  ----  Standort in»</t>
  </si>
  <si>
    <t>2910-03-Niederlassungs-Mitarbeiter der Gruppe 01 « Agent für -diverse Aufträge - sowie Sprach &amp; Text-Übersetzng in Deutsch  ----  Standort in»</t>
  </si>
  <si>
    <t>2910-04-Niederlassungs-Mitarbeiter der Gruppe 01« Agent für -diverse Aufträge - sowie Sprach &amp; Text-Übersetzng in Deutsch  ----  Standort in»</t>
  </si>
  <si>
    <t>2910-05-Niederlassungs-Mitarbeiter der Gruppe 01 « Agent für -diverse Aufträge - sowie Sprach &amp; Text-Übersetzng in Deutsch  ----  Standort in»</t>
  </si>
  <si>
    <t>2910-06-Niederlassungs-Mitarbeiter der Gruppe 01« Agent für -diverse Aufträge - sowie Sprach &amp; Text-Übersetzng in Deutsch  ----  Standort in»</t>
  </si>
  <si>
    <t>2910-07-Niederlassungs-Mitarbeiter der Gruppe 01 « Agent für -diverse Aufträge - sowie Sprach &amp; Text-Übersetzng in Deutsch  ----  Standort in»</t>
  </si>
  <si>
    <t>2910-08-Niederlassungs-Mitarbeiter der Gruppe 01 « Agent für -diverse Aufträge - sowie Sprach &amp; Text-Übersetzng in Deutsch  ----  Standort in»</t>
  </si>
  <si>
    <t>2910-09-Niederlassungs-Mitarbeiter der Gruppe 01 «Agent für -diverse Aufträge - sowie Sprach &amp; Text-Übersetzng in Deutsch  ----  Standort in»</t>
  </si>
  <si>
    <t>2910-10-Niederlassungs-Mitarbeiter der Gruppe 01 «Agent für -diverse Aufträge - sowie Sprach &amp; Text-Übersetzng in Deutsch  ----  Standort in»</t>
  </si>
  <si>
    <t>2910-11-Niederlassungs-Mitarbeiter der Gruppe 01 «Agent für -diverse Aufträge - sowie Sprach &amp; Text-Übersetzng in Deutsch  ----  Standort in»</t>
  </si>
  <si>
    <t>2910-12-Niederlassungs-Mitarbeiter der Gruppe 01«Agent für -diverse Aufträge - sowie Sprach &amp; Text-Übersetzng in Deutsch  ----  Standort in»</t>
  </si>
  <si>
    <t>2910-13-Niederlassungs-Mitarbeiter der Gruppe 01 «Agent für -diverse Aufträge - sowie Sprach &amp; Text-Übersetzng in Deutsch  ----  Standort in»</t>
  </si>
  <si>
    <t>2910-14-Niederlassungs-Mitarbeiter der Gruppe 01 «Agent für -diverse Aufträge - sowie Sprach &amp; Text-Übersetzng in Deutsch  ----  Standort in»</t>
  </si>
  <si>
    <t>2910-15-Niederlassungs-Mitarbeiter der Gruppe 01 «Agent für -diverse Aufträge - sowie Sprach &amp; Text-Übersetzng in Deutsch  ----  Standort in»</t>
  </si>
  <si>
    <t>2910-16-Niederlassungs-Mitarbeiter der Gruppe 01 «Agent für -diverse Aufträge - sowie Sprach &amp; Text-Übersetzng in Deutsch  ----  Standort in»</t>
  </si>
  <si>
    <t>2910-17-Niederlassungs-Mitarbeiter der Gruppe 01 «Agent für -diverse Aufträge - sowie Sprach &amp; Text-Übersetzng in Deutsch  ----  Standort in»</t>
  </si>
  <si>
    <t>2910-18-Niederlassungs-Mitarbeiter der Gruppe 01 «Agent für -diverse Aufträge - sowie Sprach &amp; Text-Übersetzng in Deutsch  ----  Standort in»</t>
  </si>
  <si>
    <t>2910-19-Niederlassungs-Mitarbeiter der Gruppe 01«Agent für -diverse Aufträge - sowie Sprach &amp; Text-Übersetzng in Deutsch  ----  Standort in»</t>
  </si>
  <si>
    <t>2910-20-Niederlassungs-Mitarbeiter der Gruppe 01 «Agent für -diverse Aufträge - sowie Sprach &amp; Text-Übersetzng in Deutsch  ----  Standort in»</t>
  </si>
  <si>
    <t>2910-21-Niederlassungs-Mitarbeiter der Gruppe 01 «Agent für -diverse Aufträge - sowie Sprach &amp; Text-Übersetzng in Deutsch  ----  Standort in»</t>
  </si>
  <si>
    <t>2910-22-Niederlassungs-Mitarbeiter der Gruppe 01 «Agent für -diverse Aufträge - sowie Sprach &amp; Text-Übersetzng in Deutsch  ----  Standort in»</t>
  </si>
  <si>
    <t>2910-23-Niederlassungs-Mitarbeiter der Gruppe 01 «Agent für -diverse Aufträge - sowie Sprach &amp; Text-Übersetzng in Deutsch  ----  Standort in»</t>
  </si>
  <si>
    <t>2910-24-Niederlassungs-Mitarbeiter der Gruppe 01 «Agent für -diverse Aufträge - sowie Sprach &amp; Text-Übersetzng in Deutsch  ----  Standort in»</t>
  </si>
  <si>
    <t>2910-25-Niederlassungs-Mitarbeiter der Gruppe 01 «Agent für -diverse Aufträge - sowie Sprach &amp; Text-Übersetzng in Deutsch  ----  Standort in»</t>
  </si>
  <si>
    <t>2910-27-Niederlassungs-Mitarbeiter der Gruppe 01 «Agent für -diverse Aufträge - sowie Sprach &amp; Text-Übersetzng in Deutsch  ----  Standort in»</t>
  </si>
  <si>
    <t>2910-28-Niederlassungs-Mitarbeiter der Gruppe 01 «Agent für -diverse Aufträge - sowie Sprach &amp; Text-Übersetzng in Deutsch  ----  Standort in»</t>
  </si>
  <si>
    <t>2910-29-Niederlassungs-Mitarbeiter der Gruppe 01 «Agent für -diverse Aufträge - sowie Sprach &amp; Text-Übersetzng in Deutsch  ----  Standort in»</t>
  </si>
  <si>
    <t>2910-30-Niederlassungs-Mitarbeiter der Gruppe 01 «Agent für -diverse Aufträge - sowie Sprach &amp; Text-Übersetzng in Deutsch  ----  Standort in»</t>
  </si>
  <si>
    <t>2910-31-Niederlassungs-Mitarbeiter der Gruppe 01 «Agent für -diverse Aufträge - sowie Sprach &amp; Text-Übersetzng in Deutsch  ----  Standort in»</t>
  </si>
  <si>
    <t>2910-32-Niederlassungs-Mitarbeiter der Gruppe 01 «Agent für -diverse Aufträge - sowie Sprach &amp; Text-Übersetzng in Deutsch  ----  Standort in»</t>
  </si>
  <si>
    <t>3400-01-TEAM-Leitung «für die suche von WG-Zimmer an unsere Mitgilder von den LKW-Piloten»</t>
  </si>
  <si>
    <t>3500-TEAM-Leitung «für den Aufbau von Verkauf der Markt-Inseraten»</t>
  </si>
  <si>
    <t>4000-01 TEAM-Leitung «für die Bildungs-Schule-DE»</t>
  </si>
  <si>
    <t>4000-02 TEAM-Leitung «für die Bildungs-Schule-CH»</t>
  </si>
  <si>
    <t>4000-03 TEAM-Leitung «für die Bildungs-Schule-AT»</t>
  </si>
  <si>
    <t>4100-01-TEAM-Leitung «für den Aufbau von den Deutsch-Webinaren - für die Stufen von AO bis C2»</t>
  </si>
  <si>
    <t>4100-02-TEAM-Leitung «für den Aufbau von den Deutsch-Webinaren»</t>
  </si>
  <si>
    <t>4200-TEAM-Leitung «als ADR-Gefahrenut-Bildungsberater-Berater»</t>
  </si>
  <si>
    <t>4510-TEAM-Leitung «als univesellen Erste-Hilfe bei Berater»</t>
  </si>
  <si>
    <t>4520-TEAM-Leitung «als Int. Universellen Wirtschafts- &amp; Transportkosten-Berater»</t>
  </si>
  <si>
    <t>4530-TEAM-Leitung «als LKW-Kraftstoff-Berater»</t>
  </si>
  <si>
    <t>4540-TEAM-Leitung «als LKW-Fahrzeug-Motor-Berater»</t>
  </si>
  <si>
    <t>4550-TEAM-Leitung «als LKW-Fahrzeug-Aufbau-Berater»</t>
  </si>
  <si>
    <t>4560-TEAM-Leitung «als LKW-Fahrzeug-Beladungs-&amp; Ladesicherungs-Berater»</t>
  </si>
  <si>
    <t>4570-TEAM-Leitung «als LKW-Fahrzeug-Felgen-&amp; Reifen-Berater»</t>
  </si>
  <si>
    <t>4580-TEAM-Leitung «als Int.-Trasport-Verkehrsrecht-Berater»</t>
  </si>
  <si>
    <t>4590-TEAM-Leitung «als LKW-&amp; Logistik-Versicherungs-Berater»</t>
  </si>
  <si>
    <t>4610-TEAM-Leitung «als LKW/ Reis- &amp; Linien-Bus Fahrzeug Hersteller-Berater»</t>
  </si>
  <si>
    <t>4620-TEAM-Leitung «als CZV  -Zulassung 95 &amp; Verkehrsleiter-Berater»</t>
  </si>
  <si>
    <t>4630-TEAM-Leitung «als LKW &amp; Reisebus/ Taxi ARV 1 &amp; 2 Berater»</t>
  </si>
  <si>
    <t>4640-TEAM-Leitung «als Digitalen-APP-Transportkosten-Berater»</t>
  </si>
  <si>
    <t>4650-TEAM-Leitung «als Arbeits-Prozess-Ablauf-Berater»</t>
  </si>
  <si>
    <t>5000-TEAM-Leitung «für den Vekauf von LKW-news.com Banner-Webung und den Layout»</t>
  </si>
  <si>
    <t>5100-TEAM-Leitung «für die exterene Bekanntmachung von Webung für LKW-news.com»</t>
  </si>
  <si>
    <t>4660-TEAM-Leitung «für Int.-Zollformualtiäten-Beratung»</t>
  </si>
  <si>
    <t>4680-TEAM-Leitung «für Retorik/ Kommninikation»</t>
  </si>
  <si>
    <t>4690-TEAM-Leitung «für Marketing-Aufgaben»</t>
  </si>
  <si>
    <t>4810-TEAM-Leitung «als Bewegungs-Berater»</t>
  </si>
  <si>
    <t>4820-TEAM-Leitung «als Ernährungs-Berater»</t>
  </si>
  <si>
    <t>4700-TEAM-Leitung «als KRAN A-Experter»</t>
  </si>
  <si>
    <t>4710-TEAM-Leitung «als Ausnahme-Transport-Berater»</t>
  </si>
  <si>
    <t>4800-TEAM-Leitung «Thema ---&gt; LERNEN»</t>
  </si>
  <si>
    <t>5900-TEAM-Leitung «Störungs- &amp; Pannen-Berater»</t>
  </si>
  <si>
    <t>6000-TEAM-Leitung «als STEUER-UNTERNEHMENS-BERATER - LOGISTIK &amp; TRANSPORT - DE»</t>
  </si>
  <si>
    <t>6050-TEAM-Leitung «als STEUER-PRIVAT-BERATER - DE»</t>
  </si>
  <si>
    <t>6100-TEAM-Leitung «als STEUER-UNTERNEHMENS-BERATER - LOGISTIK &amp; TRANSPORT - CH»</t>
  </si>
  <si>
    <t>6150-TEAM-Leitung «als STEUER-PRIVAT-BERATER -  CH»</t>
  </si>
  <si>
    <t>6200-TEAM-Leitung «als STEUER-UNTERNEHMENS-BERATER - LOGISTIK &amp; TRANSPORT - AT»</t>
  </si>
  <si>
    <t>6250-TEAM-Leitung «als STEUER-PRIVAT-BERATER - AT»</t>
  </si>
  <si>
    <t>Grundsatz</t>
  </si>
  <si>
    <t>Jeder Mitarbeiter ist verpflichtet, sich mit MARKETING-Aufgaben einzusetzen.</t>
  </si>
  <si>
    <t>Wenn, keine aktellen Aufgaben anstehen, die getätigt werden sollten.</t>
  </si>
  <si>
    <t>Welches für die weitere Kapial-Beschaffung zwingend notwenig ist!</t>
  </si>
  <si>
    <t>Rabatte</t>
  </si>
  <si>
    <t>Hinweis</t>
  </si>
  <si>
    <t>abklären können, wie das Nachrichten-TV Studio ausehen soll.</t>
  </si>
  <si>
    <t>Personal-Assistentz - CH</t>
  </si>
  <si>
    <t>Personal-Assistentz - AT</t>
  </si>
  <si>
    <t>Fach-Dozent-Nr: 001 (40%) als Int. Universellen Wirtschafts- &amp; Transportkosten-Berater</t>
  </si>
  <si>
    <t>Fach-Dozent-Nr: 002 (40%) als LKW-Kraftstoff-Berater</t>
  </si>
  <si>
    <t xml:space="preserve">Fach-Dozent-Nr: 003 (40%) als LKW-Fahrzeug-Motor-Berater </t>
  </si>
  <si>
    <t xml:space="preserve">Fach-Dozent-Nr: 004 (40%) als LKW-Fahrzeug-Aufbau-Berater </t>
  </si>
  <si>
    <t>Fach-Dozent-Nr: 005 (40%) als LKW-Fahrzeug-Beladungs-&amp; Ladesicherungs-Berater</t>
  </si>
  <si>
    <t xml:space="preserve">Fach-Dozent-Nr: 006 (40%) als LKW-Fahrzeug-Felgen-&amp; Reifen-Berater </t>
  </si>
  <si>
    <t>Fach-Dozent-Nr: 007 (40%) als Int.-Transport-Verkehrsrecht-Berater</t>
  </si>
  <si>
    <t>Fach-Dozent-Nr: 008 (40%) als LKW-&amp; Logistik-Versicherungs-Berater</t>
  </si>
  <si>
    <t>Fach-Dozent-Nr: 009 (40%) als LKW-Fahrzeug Hersteller-Berater</t>
  </si>
  <si>
    <t>Fach-Dozent-Nr: 010 (40%) als Reis- &amp; Linien-Bus Fahrzeug Hersteller-Berater</t>
  </si>
  <si>
    <t>Fach-Dozent-Nr: 011 (40%) als CZV -Zulassung 95 &amp; Verkehrsleiter-Berater</t>
  </si>
  <si>
    <t>Fach-Dozent-Nr: 012 (40%)  als LKW &amp; Reisebus/ Taxi ARV 1 &amp; 2 Berater</t>
  </si>
  <si>
    <t>Fach-Dozent-Nr: 013 (40%) als Digitalen-APP-Transportkosten-Berater</t>
  </si>
  <si>
    <t>Fach-Dozent-Nr: 014 (40%) als Arbeits-Prozess-Ablauf-Berater</t>
  </si>
  <si>
    <t>Fach-Dozent-Nr: 015 (40%) als Int.-Zollformalitäten-Beratung</t>
  </si>
  <si>
    <t>Fach-Dozent-Nr: 016 (40%) als Rhetorik/ Kommunikation</t>
  </si>
  <si>
    <t>4390-01</t>
  </si>
  <si>
    <t>Fach-Dozent-Nr: 017 (40%) als für Marketing-Aufgabe</t>
  </si>
  <si>
    <t>Fach-Dozent-Nr: 018 (40%) als Bewegungs-LKW/ Reisebus-Fahrzeughaus-Berater</t>
  </si>
  <si>
    <t>Fach-Dozent-Nr: 019 (40%) als Logistik-Bewegungs-Berater - Stehende-Berufe</t>
  </si>
  <si>
    <t>Fach-Dozent-Nr: 020 (40%) als Logistik-Bewegungs-Berater - Sitzende-Berufe (z. B. Fliessband - Schreibtisch)</t>
  </si>
  <si>
    <t>Fach-Dozent-Nr: 021 (40%) - Warum Sport für die gesundheit wichig ist - Berater</t>
  </si>
  <si>
    <t>Fach-Dozent-Nr: 022 (40%) als E-Auflade-Säulen-Berater</t>
  </si>
  <si>
    <t>Fach-Dozent-Nr: 023 (40%) als Fosilien-Tanksäulen-Berater</t>
  </si>
  <si>
    <t>Fach-Dozent-Nr: 024 (40%) als Flüssiggas - Gas-&amp; Tanksäulen-Berater</t>
  </si>
  <si>
    <t>Fach-Dozent-Nr: 025 (40%) als Wasserstoff-&amp; Tanksäulen-Berater</t>
  </si>
  <si>
    <t>Fach-Dozent-Nr: 026 (40%) als Ernährungs-Berater - Fach-Thema: Ökologischer Fussabdruk Co2 wieviel hat es in unseren Essen - Berechnen</t>
  </si>
  <si>
    <t>4490-02</t>
  </si>
  <si>
    <t>Fach-Dozent-Nr: 027 (40%) als Ernährungs-Berater - Fach-Thema: Kalorien-Werte Berechnen</t>
  </si>
  <si>
    <t>4490-03</t>
  </si>
  <si>
    <t>Fach-Dozent-Nr: 028 (40%) als Ernährungs-Berater - Fach-Thema: Der Mensch unser Körper</t>
  </si>
  <si>
    <t>4490-04</t>
  </si>
  <si>
    <t xml:space="preserve">Fach-Dozent-Nr: 029 (40%) als Ernährungs-Berater - Fach-Thema: Herz-Kreislauf-System </t>
  </si>
  <si>
    <t>4490-05</t>
  </si>
  <si>
    <t>4490-06</t>
  </si>
  <si>
    <t xml:space="preserve">Fach-Dozent-Nr: 031 (40%) als Ernährungs-Berater - Fach-Thema: Alles zu den täglichen Vitaminen </t>
  </si>
  <si>
    <t>4490-07</t>
  </si>
  <si>
    <t>Fach-Dozent-Nr: 032 (40%) als Ernährungs-Berater - Fach-Thema: Ergänzugs-Nahrungsmittel</t>
  </si>
  <si>
    <t>4510-02</t>
  </si>
  <si>
    <t>Fach-Dozent-Nr: 034 (40%) &amp; Experte von Überlänge &amp; Schwer-Transporte Touren-Berechnen &amp; Stadliche-Vorschifen - Fragen - CH</t>
  </si>
  <si>
    <t>4510-03</t>
  </si>
  <si>
    <t>Fach-Dozent-Nr: 035 (40%) &amp; Experte von Überlänge &amp; Schwer-Transporte Touren-Berechnen &amp; Stadliche-Vorschifen - Fragen - AT</t>
  </si>
  <si>
    <t>4510-04</t>
  </si>
  <si>
    <t>Fach-Dozent-Nr: 036 (40%) &amp; Experte von Überlänge &amp; Schwer-Transporte Touren-Berechnen &amp; Stadliche-Vorschifen - Fragen - Rest Europa</t>
  </si>
  <si>
    <t>Fach-Dozent-Nr: 037 (40%) &amp; Experte von Staitker - Strassen-Bau - Ingenieur - Fagen</t>
  </si>
  <si>
    <t>4520-02</t>
  </si>
  <si>
    <t>Fach-Dozent-Nr: 038 (40%) &amp; Experte von Staitker - Autobahn-Bau - Ingenieur - Fagen</t>
  </si>
  <si>
    <t>4520-03</t>
  </si>
  <si>
    <t>Fach-Dozent-Nr: 039 (40%) &amp; Experte von Staitker - Brücken-Bau - Ingenieur - Fagen</t>
  </si>
  <si>
    <t>4520-04</t>
  </si>
  <si>
    <t>Fach-Dozent-Nr: 040 (40%) &amp; Experte von Staitker - Strassenbau - Ingenieur - Fagen</t>
  </si>
  <si>
    <t>4520-05</t>
  </si>
  <si>
    <t>Fach-Dozent-Nr: 041 (40%) &amp; Experte von Staitker - Tunnel- Ingenieur - Fagen</t>
  </si>
  <si>
    <t>Fach-Dozent &amp; Experte von Staitker - Infrastruktur der Bahn - Ingenieur - Fagen</t>
  </si>
  <si>
    <t>Fach-Dozent-Nr: 042 (40%) &amp; Experte von Überlänge &amp; Schwer-Transporte Touren-Begleiten- Fragen - DE</t>
  </si>
  <si>
    <t>4530-02</t>
  </si>
  <si>
    <t>Fach-Dozent-Nr: 043 (40%) &amp; Experte von Überlänge &amp; Schwer-Transporte Touren-Begleiten- Fragen - CH</t>
  </si>
  <si>
    <t>4530-03</t>
  </si>
  <si>
    <t>Fach-Dozent-Nr: 044 (40%) &amp; Experte von Überlänge &amp; Schwer-Transporte Touren-Begleiten- Fragen - AT</t>
  </si>
  <si>
    <t>4530-04</t>
  </si>
  <si>
    <t>Fach-Dozent-Nr: 045 (40%) &amp; Experte von Überlänge &amp; Schwer-Transporte Touren-Begleiten- Fragen - Rest Europa</t>
  </si>
  <si>
    <t>Fach-Dozent-Nr: 046 (40%) &amp; Experte von LKW - KRAN A - Fragen - DE</t>
  </si>
  <si>
    <t>4540-02</t>
  </si>
  <si>
    <t>Fach-Dozent-Nr: 047 (40%) &amp; Experte von LKW - KRAN A - Fragen - CH</t>
  </si>
  <si>
    <t>4540-03</t>
  </si>
  <si>
    <t>Fach-Dozent-Nr: 048 (40%) &amp; Experte von LKW - KRAN A - Fragen - AT</t>
  </si>
  <si>
    <t>4540-04</t>
  </si>
  <si>
    <t>Fach-Dozent-Nr: 049 (40%) &amp; Experte von LKW - KRAN A - Fragen - Rest Europa</t>
  </si>
  <si>
    <t>Fach-Dozent-Nr: 050 (40%) &amp; Experte von Mobil - KRAN A - Fragen - DE</t>
  </si>
  <si>
    <t>4550-02</t>
  </si>
  <si>
    <t>Fach-Dozent-Nr: 051 (40%) &amp; Experte von Mobil - KRAN A - Fragen - CH</t>
  </si>
  <si>
    <t>4550-03</t>
  </si>
  <si>
    <t>Fach-Dozent-Nr: 052 (40%) &amp; Experte von Mobil - KRAN A - Fragen - AT</t>
  </si>
  <si>
    <t>4550-04</t>
  </si>
  <si>
    <t>Fach-Dozent-Nr: 053 (40%) &amp; Experte von Mobil - KRAN A - Fragen - Rest Europa</t>
  </si>
  <si>
    <t>Fach-Dozent-Nr: 054 (40%) &amp; Experte von Anschäger für KRAN A - Fragen</t>
  </si>
  <si>
    <t>Fach-Dozent-Nr: 055 (40%) &amp; Experte von Aufbau der Turm-Krane - Fragen</t>
  </si>
  <si>
    <t>Fach-Dozent-Nr: 056 (40%)  zum Thema ---&gt; LERNEN</t>
  </si>
  <si>
    <t>Fach-Dozent-Nr: 057 (40%) als LKW-Störungs- &amp; Pannen-Berater</t>
  </si>
  <si>
    <t>Fach-Dozent-Nr: 058 (40%) als Konflikt-Coach-Mediation</t>
  </si>
  <si>
    <t>Fach-Dozent-Nr: 059 (40%) &amp; TEAM-Leitung - für Erd- und Klimawissenschaften</t>
  </si>
  <si>
    <t>Fach-Dozent-Nr: 060 (40%) &amp; TEAM-Leitung - für Erd- und Klimawissenschaften</t>
  </si>
  <si>
    <t>Fach-Dozent-Nr: 061 (40%) Fach-Dozent &amp; Experte von Stapler-Fahrer</t>
  </si>
  <si>
    <t>Fach-Dozent-Nr: 062 (40%) alsLKW- &amp; Reise-Bus-Fahrlehrer - DE</t>
  </si>
  <si>
    <t>4640-02</t>
  </si>
  <si>
    <t>Fach-Dozent-Nr: 063 (40%) als LKW- &amp; Reise-Bus-Fahrlehrer - CH</t>
  </si>
  <si>
    <t>4640-03</t>
  </si>
  <si>
    <t xml:space="preserve">Fach-Dozent-Nr: 064 (40%) als LKW- &amp; Reise-Bus-Fahrlehrer - AT </t>
  </si>
  <si>
    <t>4640-04</t>
  </si>
  <si>
    <t>Fach-Dozent-Nr: 066 (40%) von Logistik - Umschlag und Lagerung - Fragen</t>
  </si>
  <si>
    <t>4660-01</t>
  </si>
  <si>
    <t>Fach-Dozent-Nr: 067 (40%) von Logistik - Internet der Dinge -   Fragen</t>
  </si>
  <si>
    <t>4670-01</t>
  </si>
  <si>
    <t>Fach-Dozent-Nr: 068 (40%) Fach-Dozent von Logistik - Logistik- und Prozessmanagements -  Fragen</t>
  </si>
  <si>
    <t>Fach-Dozent-Nr: 069 (40%) Fach-Dozent von Logistik - Kosten- und Leistungsrechnung -  Fragen</t>
  </si>
  <si>
    <t xml:space="preserve"> Fach-Dozent-Nr: 070 (40%) Fach-Dozent von Logistik - Kollaboratives Arbeiten -  Fragen</t>
  </si>
  <si>
    <t>Fach-Dozent-Nr: 071 (40%) Fach-Dozent von Logistik - Digitale Business-Modelle -  Fragen</t>
  </si>
  <si>
    <t>Fach-Dozent-Nr: 072 (40%) Fach-Dozent von Logistik - Logistik- und Prozessanalyse -   Fragen</t>
  </si>
  <si>
    <t>Fach-Dozent-Nr: 073 (40%) Fach-Dozent von Logistik - Produktion und Logistik -  Fragen</t>
  </si>
  <si>
    <t>Fach-Dozent-Nr: 074 (40%) von Logistik für Unterstützende Funktionen im Unternehmen -  Fragen</t>
  </si>
  <si>
    <t>Fach-Dozent-Nr: 075 (40%) von Logistik - Ökonomie und Markt -  Fragen</t>
  </si>
  <si>
    <t>Fach-Dozent-Nr: 076 (40%) von Logistik - Lieferkettenmanagement -  Fragen</t>
  </si>
  <si>
    <t>Fach-Dozent-Nr: 077 (40%) von Logistik - Management und Logistik in der Produktion -  Fragen</t>
  </si>
  <si>
    <t>Fach-Dozent-Nr: 078 (40%) von Logistik - Entwurf und Planung logistischer Systeme -  Fragen</t>
  </si>
  <si>
    <t>Fach-Dozent-Nr: 079 (40%) von Logistik - Investition und Finanzierung -  Fragen -  Arbeits-Pensum - 40%</t>
  </si>
  <si>
    <t>Fach-Dozent-Nr: 080 (40%) von Logistik - Interkulturelle und ethische Handlungskompetenzen -  Arbeits-Pensum - 40%</t>
  </si>
  <si>
    <t>Fach-Dozent-Nr: 081 (40%) von Logistik - Logistik - Data Analytics und Big Data -  Fragen</t>
  </si>
  <si>
    <t>Fach-Dozent-Nr: 082 (40%) von Logistik - Interkulturelles Management -  Fragen</t>
  </si>
  <si>
    <t>Fach-Dozent-Nr: 083 (40%) von Logistik - Nachhaltigkeitsmanagement -  Fragen</t>
  </si>
  <si>
    <t>Fach-Dozent-Nr: 084 (40%) von Logistik - Qualitätsmanagement - Fragen</t>
  </si>
  <si>
    <t>Fach-Dozent-Nr: 085 (40%) von Logistik - Kühlkette</t>
  </si>
  <si>
    <t>Fach-Dozent-Nr: 086 (40%) von Logistik - Rohstoff-Gewinnung</t>
  </si>
  <si>
    <t xml:space="preserve">Fach-Dozent-Nr: 087 (40%) von Logistik - Fachgerechte Abfall &amp; Entsorgung </t>
  </si>
  <si>
    <t xml:space="preserve">Fach-Dozent-Nr: 088 (40%) von Logistik - Umwelt - Co.2-Stoffe </t>
  </si>
  <si>
    <t>Fach-Dozent-Nr: 089 (40%) von Logistik - Energie-Gewinnung</t>
  </si>
  <si>
    <t>Fach-Dozent-Nr: 090 (40%) von Logistik - Abwasser &amp; Kläranlang</t>
  </si>
  <si>
    <t>Fach-Dozent-Nr: 091 (40%) von Logistik - Wasser</t>
  </si>
  <si>
    <t>Fach-Dozent-Nr: 092 (40%) von Logistik - Wie die Erde im inneren arbeitet - Unsere Mutter Erde</t>
  </si>
  <si>
    <t>Fach-Dozent-Nr: 093 (40%) von Logistik - Wasser-Stoff als Energie</t>
  </si>
  <si>
    <t>Fach-Dozent-Nr: 094 (40%) von Logistik - Kern-Fusion</t>
  </si>
  <si>
    <t>Fach-Dozent-Nr: 095 (40%) von Logistik - Strom</t>
  </si>
  <si>
    <t>4980-01</t>
  </si>
  <si>
    <t>Fach-Dozent-Nr: 096 (40%) von Logistik - Brand - Feuerwehr</t>
  </si>
  <si>
    <t>Fach-Dozent-Nr: 097 (40%) von Logistik - Unfall mit Chemie</t>
  </si>
  <si>
    <t>5000-01</t>
  </si>
  <si>
    <t>Fach-Dozent-Nr: 098 (40%) von Logistik - Explosion</t>
  </si>
  <si>
    <t>Fach-Dozent-Nr: 099 (40%) von Logistik - Ordnungs-Bussen-Tarife - DE</t>
  </si>
  <si>
    <t>5010-02</t>
  </si>
  <si>
    <t>Fach-Dozent-Nr: 100 (40%) von Logistik - Ordnungs-Bussen-Tarife - CH</t>
  </si>
  <si>
    <t>5010-03</t>
  </si>
  <si>
    <t>Fach-Dozent-Nr: 101 (40%) von Logistik - Ordnungs-Bussen-Tarife - AT</t>
  </si>
  <si>
    <t>5010-04</t>
  </si>
  <si>
    <t>Fach-Dozent-Nr: 102 (40%) von Logistik - Ordnungs-Bussen-Tarife - Rest Europa</t>
  </si>
  <si>
    <t>Fach-Dozent-Nr: 103 (40%) von Logistik - Polizeiliche Verkehrskontrollen - DE</t>
  </si>
  <si>
    <t>5020-02</t>
  </si>
  <si>
    <t>Fach-Dozent-Nr: 104 (40%) von Logistik - Polizeiliche Verkehrskontrollen - CH</t>
  </si>
  <si>
    <t>5020-03</t>
  </si>
  <si>
    <t>Fach-Dozent-Nr: 105 (40%) von Logistik - Polizeiliche Verkehrskontrollen - AT</t>
  </si>
  <si>
    <t>5020-04</t>
  </si>
  <si>
    <t>Fach-Dozent-Nr: 106 (40%) von Logistik - Polizeiliche Verkehrskontrollen - Rest Europa</t>
  </si>
  <si>
    <t>Fach-Dozent-Nr: 107 (40%) von Logistik - Reise-Bus &amp; LKW-Transport-Kosten berechnen</t>
  </si>
  <si>
    <t>5040-01</t>
  </si>
  <si>
    <t>Fach-Dozent-Nr: 108 (40%) von Logistik - LKW-Transport-Volumen m3 berechnen</t>
  </si>
  <si>
    <t>5050-01</t>
  </si>
  <si>
    <t>Fach-Dozent-Nr: 109 (40%) von Logistik - Geometrie -Berechnungen</t>
  </si>
  <si>
    <t>5060-01</t>
  </si>
  <si>
    <t>Fach-Dozent-Nr: 110 (40%) von Logistik - Masse und Gewichte berechnen</t>
  </si>
  <si>
    <t>5070-01</t>
  </si>
  <si>
    <t xml:space="preserve">Fach-Dozent-Nr: 111 (40%) von Logistik - Maximale Zuladung richtig für Reise-Bus- &amp; LKW berechnen </t>
  </si>
  <si>
    <t>5080-01</t>
  </si>
  <si>
    <t>Fach-Dozent-Nr: 112 (40%) von Logistik - Richtige Spann-Kraft von Zurr-Gurten berechnen</t>
  </si>
  <si>
    <t>5090-01</t>
  </si>
  <si>
    <t xml:space="preserve">Fach-Dozent-Nr: 113  (40%) von Logistik - Reise-Bus &amp; LKW-Energie-Verbrauch berechnen </t>
  </si>
  <si>
    <t xml:space="preserve">Fach-Dozent-Nr: 114 (40%) von Logistik - Maut- LSVA PSVA - für Reise-Bus &amp; LKW International berechnen </t>
  </si>
  <si>
    <t>Fach-Dozent-Nr: 115 (40%) von Autonones - Führerloses-Fahren - Gesetliche Vorschifen - DE</t>
  </si>
  <si>
    <t>5120-02</t>
  </si>
  <si>
    <t>Fach-Dozent-Nr: 116 (40%) von Autonones - Führerloses-Fahren - Gesetliche Vorschifen - CH</t>
  </si>
  <si>
    <t>5120-03</t>
  </si>
  <si>
    <t>Fach-Dozent-Nr: 117 (40%) von Autonones - Führerloses-Fahren - Gesetliche Vorschifen - AT</t>
  </si>
  <si>
    <t>5120-04</t>
  </si>
  <si>
    <t>Fach-Dozent-Nr: 118 (40%) von Autonones - Führerloses-Fahren - Gesetliche Vorschifen - Rest Europa</t>
  </si>
  <si>
    <t>5130-01</t>
  </si>
  <si>
    <t>Fach-Dozent-Nr: 119 (40%) von Persönlichkeitsstörungen</t>
  </si>
  <si>
    <t xml:space="preserve">Fach-Dozent-Nr: 120 (40%) von Logistik - Manie - Antrieb, Stimmung und Aktivität </t>
  </si>
  <si>
    <t>Fach-Dozent-Nr: 121 (40%) von Panikattacken</t>
  </si>
  <si>
    <t>Fach-Dozent-Nr: 122 (40%) von Prävention verhüten zuvorkomme vorsorgen</t>
  </si>
  <si>
    <t>Fach-Dozent-Nr: 123 (40%) von Angststörungen</t>
  </si>
  <si>
    <t>Fach-Dozent-Nr: 124 (40%) für Prvension von Fahrtem im Strassen-Tunnel</t>
  </si>
  <si>
    <t>Fach-Dozent-Nr: 125 (40%) für Prvension von Fahrtem im Autobahn-Baustellen bereich</t>
  </si>
  <si>
    <t>Fach-Dozent-Nr: 126 (40%) für Brems-Geschindigkeit richtig berechen</t>
  </si>
  <si>
    <t>Fach-Dozent-Nr: 127 (40%) für die LKW-Fahrzeug-HAUS - Innen-Austattung &amp; Vorschiften - DE - CH - AT - Rest Europa</t>
  </si>
  <si>
    <t>5230-01</t>
  </si>
  <si>
    <t>Fach-Dozent-Nr: 128 (40%) von Sucht</t>
  </si>
  <si>
    <t>5240-01</t>
  </si>
  <si>
    <t xml:space="preserve">Fach-Dozent-Nr: 129 (40%) von Depressionen </t>
  </si>
  <si>
    <t>5250-01</t>
  </si>
  <si>
    <t>Fach-Dozent-Nr: 130 (40%) von Burnout-Syndrom</t>
  </si>
  <si>
    <t>5260-01</t>
  </si>
  <si>
    <t>Fach-Dozent-Nr: 131 (40%) von Gedächtnis- und Aufmerksamkeitsdefizite</t>
  </si>
  <si>
    <t>5270-01</t>
  </si>
  <si>
    <t>Fach-Dozent-Nr: 132 (40%) von Gedächtnis- und Aufmerksamkeitsdefizite</t>
  </si>
  <si>
    <t>5280-01</t>
  </si>
  <si>
    <t>Fach-Dozent-Nr: 133 (40%) von Fussgänger-Verkehrsrecht/ Unffallverhütung - für Kinder - DE</t>
  </si>
  <si>
    <t>5280-02</t>
  </si>
  <si>
    <t>Fach-Dozent-Nr: 134 (40%) von Fussgänger-Verkehrsrecht/ Unffallverhütung - für Kinder - CH</t>
  </si>
  <si>
    <t>5280-03</t>
  </si>
  <si>
    <t>Fach-Dozent-Nr: 135 (40%) von Fussgänger-Verkehrsrecht/ Unffallverhütung - für Kinder - AT</t>
  </si>
  <si>
    <t>5280-04</t>
  </si>
  <si>
    <t>Fach-Dozent-Nr: 136 (40%)  von Fussgänger-Verkehrsrecht/ Unffallverhütung - für Kinder - Rest Europa</t>
  </si>
  <si>
    <t>5290-01</t>
  </si>
  <si>
    <t>Fach-Dozent-Nr: 137 (40%) von Fahrrad - ohne Batierie-Antrieb - Verkehrsrecht/ Unffallverhütung - für Kinder - DE</t>
  </si>
  <si>
    <t>5290-02</t>
  </si>
  <si>
    <t>Fach-Dozent-Nr: 138 (40%) von Fahrrad - ohne Batierie-Antrieb - Verkehrsrecht/ Unffallverhütung - für Kinder - CH</t>
  </si>
  <si>
    <t>5290-03</t>
  </si>
  <si>
    <t>Fach-Dozent-Nr: 139 (40%) von Fahrrad - ohne Batierie-Antrieb - Verkehrsrecht/ Unffallverhütung - für Kinder - AT</t>
  </si>
  <si>
    <t>5290-04</t>
  </si>
  <si>
    <t>Fach-Dozent-Nr: 140 (40%) von Fahrrad - ohne Batierie-Antrieb - Verkehrsrecht/ Unffallverhütung - für Kinder - Rest Europa</t>
  </si>
  <si>
    <t>5310-01</t>
  </si>
  <si>
    <t>Fach-Dozent-Nr: 141 (40%) von Fahrrad - mit Batierie-Antrieb - Verkehrsrecht/ Unffallverhütung - für Kinder - DE</t>
  </si>
  <si>
    <t>5310-02</t>
  </si>
  <si>
    <t>Fach-Dozent-Nr: 142 (40%) von Fahrrad - mit Batierie-Antrieb - Verkehrsrecht/ Unffallverhütung - für Kinder - CH</t>
  </si>
  <si>
    <t>5310-03</t>
  </si>
  <si>
    <t>Fach-Dozent-Nr: 143 (40%) von Fahrrad - mit Batierie-Antrieb - Verkehrsrecht/ Unffallverhütung - für Kinder - AT</t>
  </si>
  <si>
    <t>5310-04</t>
  </si>
  <si>
    <t>Fach-Dozent-Nr: 144 (40%) von Fahrrad - mit Batierie-Antrieb - Verkehrsrecht/ Unffallverhütung - für Kinder - Rest Europa</t>
  </si>
  <si>
    <t>5320-01</t>
  </si>
  <si>
    <t>Fach-Dozent-Nr: 145 (40%) von E-Mobil-Geräten bis 20 Km/h - Verkehrsrecht/ Unffallverhütung - für Kinder - DE</t>
  </si>
  <si>
    <t>5320-02</t>
  </si>
  <si>
    <t>Fach-Dozent-Nr: 146 (40%) von E-Mobil-Geräten bis 20 Km/h - Verkehrsrecht/ Unffallverhütung - für Kinder - CH</t>
  </si>
  <si>
    <t>5320-03</t>
  </si>
  <si>
    <t>Fach-Dozent-Nr: 147 (40%) von E-Mobil-Geräten bis 20 Km/h - Verkehrsrecht/ Unffallverhütung - für Kinder - AT</t>
  </si>
  <si>
    <t>5320-04</t>
  </si>
  <si>
    <t>Fach-Dozent-Nr: 148 (40%) von E-Mobil-Geräten bis 20 Km/h - Verkehrsrecht/ Unffallverhütung - für Kinder - Rest Europa</t>
  </si>
  <si>
    <t>5330-01</t>
  </si>
  <si>
    <t>Fach-Dozent-Nr: 149 (40%) von Motorfahrrad bis 40 Km/h - Verkehrsrecht/ Unffallverhütung - ab 14 Jahre -DE</t>
  </si>
  <si>
    <t>5330-02</t>
  </si>
  <si>
    <t>Fach-Dozent-Nr: 150 (40%) von Motorfahrrad bis 40 Km/h - Verkehrsrecht/ Unffallverhütung - ab 14 Jahre -CH</t>
  </si>
  <si>
    <t>5330-03</t>
  </si>
  <si>
    <t>Fach-Dozent-Nr: 151 (40%) von Motorfahrrad bis 40 Km/h - Verkehrsrecht/ Unffallverhütung - ab 14 Jahre -AT</t>
  </si>
  <si>
    <t>5330-04</t>
  </si>
  <si>
    <t>Fach-Dozent-Nr: 152 (40%) von Motorfahrrad bis 40 Km/h - Verkehrsrecht/ Unffallverhütung - ab 14 Jahre -Rest Europa</t>
  </si>
  <si>
    <t>5340-01</t>
  </si>
  <si>
    <t>Fach-Dozent-Nr: 153 (40%) von Landwirtschaftliche Morfahrzeugen bis 25 Km/h - Verkehrsrecht/ Unffallverhütung - ab 14 Jahre -DE</t>
  </si>
  <si>
    <t>5340-02</t>
  </si>
  <si>
    <t>Fach-Dozent-Nr: 154 (40%) von Landwirtschaftliche Morfahrzeugen bis 25 Km/h - Verkehrsrecht/ Unffallverhütung - ab 14 Jahre -CH</t>
  </si>
  <si>
    <t>5340-03</t>
  </si>
  <si>
    <t>Fach-Dozent-Nr: 155 (40%) von Landwirtschaftliche Morfahrzeugen bis 25 Km/h - Verkehrsrecht/ Unffallverhütung - ab 14 Jahre - AT</t>
  </si>
  <si>
    <t>5340-04</t>
  </si>
  <si>
    <t>Fach-Dozent-Nr: 156 (40%) von Landwirtschaftliche Morfahrzeugen bis 25 Km/h - Verkehrsrecht/ Unffallverhütung - Rest Europa</t>
  </si>
  <si>
    <t>5350-01</t>
  </si>
  <si>
    <t>Fach-Dozent-Nr: 157 (40%) von Landwirtschaftliche Morfahrzeugen bis 40 Km/h - Verkehrsrecht/ Unffallverhütung - ab 17 Jahre - DE</t>
  </si>
  <si>
    <t>5350-02</t>
  </si>
  <si>
    <t>Fach-Dozent-Nr: 158 (40%) von Landwirtschaftliche Morfahrzeugen bis 40 Km/h - Verkehrsrecht/ Unffallverhütung - ab 17 Jahre - CH</t>
  </si>
  <si>
    <t>5350-03</t>
  </si>
  <si>
    <t>Fach-Dozent-Nr: 159 (40%) von Landwirtschaftliche Morfahrzeugen bis 40 Km/h - Verkehrsrecht/ Unffallverhütung - ab 17 Jahre - AT</t>
  </si>
  <si>
    <t>5350-04</t>
  </si>
  <si>
    <t>Fach-Dozent-Nr: 160 (40%) von Landwirtschaftliche Morfahrzeugen bis 40 Km/h - Verkehrsrecht/ Unffallverhütung - ab 17 Jahre - Rest Europa</t>
  </si>
  <si>
    <t>5360-01</t>
  </si>
  <si>
    <t>Fach-Dozent-Nr: 161 (40%) von Automobil-Kraftfahrzeugen - Verkehrsrecht/ Unffallverhütung - Innerorts - ab 17 Jahre -DE</t>
  </si>
  <si>
    <t>5360-02</t>
  </si>
  <si>
    <t>Fach-Dozent-Nr: 162 (40%) von Automobil-Kraftfahrzeugen - Verkehrsrecht/ Unffallverhütung - Innerorts - ab 17 Jahre -CH</t>
  </si>
  <si>
    <t>5360-03</t>
  </si>
  <si>
    <t>Fach-Dozent-Nr: 163 (40%) von Automobil-Kraftfahrzeugen - Verkehrsrecht/ Unffallverhütung - Innerorts - ab 17 Jahre -AT</t>
  </si>
  <si>
    <t>5360-04</t>
  </si>
  <si>
    <t>Fach-Dozent-Nr: 164 (40%) von Automobil-Kraftfahrzeugen - Verkehrsrecht/ Unffallverhütung - Innerorts - ab 17 Jahre - Rest Europa</t>
  </si>
  <si>
    <t>5370-01</t>
  </si>
  <si>
    <t>Fach-Dozent-Nr: 165 (40%) von Automobil-Kraftfahrzeugen - Verkehrsrecht/ Unffallverhütung - Ausserorts - ab 17 Jahre - DE</t>
  </si>
  <si>
    <t>5370-02</t>
  </si>
  <si>
    <t>Fach-Dozent-Nr: 166 (40%) von Automobil-Kraftfahrzeugen - Verkehrsrecht/ Unffallverhütung - Ausserorts - ab 17 Jahre - CH</t>
  </si>
  <si>
    <t>5370-03</t>
  </si>
  <si>
    <t>Fach-Dozent-Nr: 167 (40%) von Automobil-Kraftfahrzeugen - Verkehrsrecht/ Unffallverhütung - Ausserorts - ab 17 Jahre - AT</t>
  </si>
  <si>
    <t>5370-04</t>
  </si>
  <si>
    <t>Fach-Dozent-Nr: 168 (40%) von Automobil-Kraftfahrzeugen - Verkehrsrecht/ Unffallverhütung - Ausserorts - ab 17 Jahre - Rest Europa</t>
  </si>
  <si>
    <t>5380-01</t>
  </si>
  <si>
    <t>Fach-Dozent-Nr: 169 (40%) von LKW - Solo-Fahrzeugen - Verkehrsrecht/ Unffallverhütung - ab 17 Jahre - DE</t>
  </si>
  <si>
    <t>5380-02</t>
  </si>
  <si>
    <t>Fach-Dozent-Nr: 170 (40%) von LKW - Solo-Fahrzeugen - Verkehrsrecht/ Unffallverhütung - ab 17 Jahre - CH</t>
  </si>
  <si>
    <t>5380-03</t>
  </si>
  <si>
    <t>Fach-Dozent-Nr: 171 (40%) von LKW - Solo-Fahrzeugen - Verkehrsrecht/ Unffallverhütung - ab 17 Jahre - AT</t>
  </si>
  <si>
    <t>5380-04</t>
  </si>
  <si>
    <t>Fach-Dozent-Nr: 172 (40%) von LKW - Solo-Fahrzeugen - Verkehrsrecht/ Unffallverhütung - ab 17 Jahre - Rest Europa</t>
  </si>
  <si>
    <t>5390-01</t>
  </si>
  <si>
    <t>Fach-Dozent-Nr: 173 (40%) von LKW - Anhängerzug - Verkehrsrecht/ Unffallverhütung - ab 17 Jahre - DE</t>
  </si>
  <si>
    <t>5390-02</t>
  </si>
  <si>
    <t>Fach-Dozent-Nr: 174 (40%) von LKW - Anhängerzug - Verkehrsrecht/ Unffallverhütung - ab 17 Jahre - CH</t>
  </si>
  <si>
    <t>5390-03</t>
  </si>
  <si>
    <t>Fach-Dozent-Nr: 175 (40%) von LKW - Anhängerzug - Verkehrsrecht/ Unffallverhütung - ab 17 Jahre - AT</t>
  </si>
  <si>
    <t>5390-04</t>
  </si>
  <si>
    <t>Fach-Dozent-Nr: 176 (40%) von LKW - Anhängerzug - Verkehrsrecht/ Unffallverhütung - ab 17 Jahre - Rest Europa</t>
  </si>
  <si>
    <t>5410-01</t>
  </si>
  <si>
    <t>Fach-Dozent-Nr: 177 (40%) von Sattelschlepper-LKW - Verkehrsrecht/ Unffallverhütung - ab 17 Jahre - DE</t>
  </si>
  <si>
    <t>5410-02</t>
  </si>
  <si>
    <t>Fach-Dozent-Nr: 178 (40%) von Sattelschlepper-LKW - Verkehrsrecht/ Unffallverhütung - ab 17 Jahre - CH</t>
  </si>
  <si>
    <t>5410-03</t>
  </si>
  <si>
    <t>Fach-Dozent-Nr: 179 (40%) von Sattelschlepper-LKW - Verkehrsrecht/ Unffallverhütung - ab 17 Jahre - AT</t>
  </si>
  <si>
    <t>5410-04</t>
  </si>
  <si>
    <t>Fach-Dozent-Nr: 180 (40%) von Sattelschlepper-LKW - Verkehrsrecht/ Unffallverhütung - ab 17 Jahre - Rest Europa</t>
  </si>
  <si>
    <t>5420-01</t>
  </si>
  <si>
    <t>Fach-Dozent-Nr: 181 (40%) von Reise-Bus  Verkehrsrecht/ Unffallverhütung - ab 17 Jahre - DE</t>
  </si>
  <si>
    <t>5420-02</t>
  </si>
  <si>
    <t>Fach-Dozent-Nr: 182 (40%) von Reise-Bus -Verkehrsrecht/ Unffallverhütung - ab 17 Jahre - CH</t>
  </si>
  <si>
    <t>5420-03</t>
  </si>
  <si>
    <t>Fach-Dozent-Nr: 183 (40%) von Reise-Bus -Verkehrsrecht/ Unffallverhütung - ab 17 Jahre - AT</t>
  </si>
  <si>
    <t>5420-04</t>
  </si>
  <si>
    <t>Fach-Dozent-Nr: 184 (40%) von Reise-Bus -Verkehrsrecht/ Unffallverhütung - ab 17 Jahre - Rest Europa</t>
  </si>
  <si>
    <t>5430-01</t>
  </si>
  <si>
    <t>Fach-Dozent-Nr: 185 (40%) von Lienien-Solo-Bus - Verkehrsrecht/ Unffallverhütung - ab 17 Jahre - DE</t>
  </si>
  <si>
    <t>5430-02</t>
  </si>
  <si>
    <t>Fach-Dozent-Nr: 186 (40%) von Lienien-Solo-Bus - Verkehrsrecht/ Unffallverhütung - ab 17 Jahre - CH</t>
  </si>
  <si>
    <t>5430-03</t>
  </si>
  <si>
    <t>Fach-Dozent-Nr: 187 (40%) von Lienien-Solo-Bus - Verkehrsrecht/ Unffallverhütung - ab 17 Jahre - AT</t>
  </si>
  <si>
    <t>5430-04</t>
  </si>
  <si>
    <t>Fach-Dozent-Nr: 188 (40%) von Lienien-Solo-Bus - Verkehrsrecht/ Unffallverhütung - ab 17 Jahre - Rest Europa</t>
  </si>
  <si>
    <t>5440-01</t>
  </si>
  <si>
    <t>Fach-Dozent-Nr: 189 (40%) von Lienien-Troley-Bus - Verkehrsrecht/ Unffallverhütung - ab 17 Jahre - DE</t>
  </si>
  <si>
    <t>5440-02</t>
  </si>
  <si>
    <t>Fach-Dozent-Nr: 190 (40%) von Lienien-Troley-Bus - Verkehrsrecht/ Unffallverhütung - ab 17 Jahre - CH</t>
  </si>
  <si>
    <t>5440-03</t>
  </si>
  <si>
    <t>Fach-Dozent-Nr: 191 (40%) von Lienien-Troley-Bus - Verkehrsrecht/ Unffallverhütung - ab 17 Jahre - AT</t>
  </si>
  <si>
    <t>5440-04</t>
  </si>
  <si>
    <t>Fach-Dozent-Nr: 192 (40%) von Lienien-Troley-Bus - Verkehrsrecht/ Unffallverhütung - ab 17 Jahre - Rest Europa</t>
  </si>
  <si>
    <t>5450-01</t>
  </si>
  <si>
    <t>Fach-Dozent-Nr: 193 (40%) von Erste Hilfe Strasse</t>
  </si>
  <si>
    <t>5460-01</t>
  </si>
  <si>
    <t>Fach-Dozent-Nr: 194 (40%) von Erste Hilfe Chemie - Geruch</t>
  </si>
  <si>
    <t>5470-01</t>
  </si>
  <si>
    <t>Fach-Dozent-Nr: 195 (40%) von Erste Hilfe Verbrennungen - Feuer</t>
  </si>
  <si>
    <t>5480-01</t>
  </si>
  <si>
    <t xml:space="preserve">Fach-Dozent-Nr: 196 (40%) von Erste Hilfe bei Explsionen </t>
  </si>
  <si>
    <t>Total  TYP-A Stufe 1</t>
  </si>
  <si>
    <t xml:space="preserve">Personal wird durch Radio-Spots gesucht, da es hier um Fachpersonen handelt und </t>
  </si>
  <si>
    <t>schwer zu finden sind.</t>
  </si>
  <si>
    <t>Zudem müssen die Kosten für die 1. &amp; 2. Sutufe des TYP-A &amp; B gesichsert sein.</t>
  </si>
  <si>
    <t>Personelles</t>
  </si>
  <si>
    <t>ausgestettet.</t>
  </si>
  <si>
    <t xml:space="preserve">Jeder Mitarbeier wird gosszügig, mit einer IT, mit Licht, Ton, Kammera &amp; dessen Lizenzen </t>
  </si>
  <si>
    <t>Zudem erhalten ALLE Mitarbeier, eine bestimmte Anzahl, an Kleider von KLEIDER-IDEE,</t>
  </si>
  <si>
    <t>um diese vor TV-Kammera zu Präsntieren, für die WEBSEITE, von LKWnews.com.</t>
  </si>
  <si>
    <t xml:space="preserve">KLEIDER-IDEE &amp; LKWnews.com plant mit über 550 Mitarbeiter, </t>
  </si>
  <si>
    <t>mit der gleichen IT auszustatten.</t>
  </si>
  <si>
    <t>Dazu müssen zwingend gute Rabatte verhandet werden.</t>
  </si>
  <si>
    <t>Es handet sich hier um EINZEL VERKAUFS-PREISE!</t>
  </si>
  <si>
    <t>Personal-Vermittlungs-Lizenz Europaweit (Kaution)</t>
  </si>
  <si>
    <t>Nachrichten-Agentur KYSTONE SDA-Schweiz/ DPA-Deutschland/ APA-Österreich (Lizenz für 365 Tage)</t>
  </si>
  <si>
    <t>Karten-Maps zu Selbstgestalten (Lizenz für 365 Tage)</t>
  </si>
  <si>
    <t>produzieren.</t>
  </si>
  <si>
    <t xml:space="preserve">Jeder Mitarbeiter erhält ein Equiment, um selbst seine Vidos zu </t>
  </si>
  <si>
    <t>5. Stufe.</t>
  </si>
  <si>
    <t>Herzstück ist dabei den Digitalen Body-Scanner.</t>
  </si>
  <si>
    <t xml:space="preserve">Gemäss des Herstellers, vom Digitalten-Body-Scanner, können nur </t>
  </si>
  <si>
    <t>zwei Stück pro Monat produziert werden.</t>
  </si>
  <si>
    <t>Der Stückpreis beäuft sich auf CHF 50'000.00.</t>
  </si>
  <si>
    <t>Für den Verskaufs-Start sind ungefähr 20 VERKAUFS-ATTELIERS-LÄDEN in den Ländern; DE - CH - AT geplant.</t>
  </si>
  <si>
    <t>Damit das Ziel, von den 20 VERKAUFS-ATTELIERS-LÄDEN, realisiert werden</t>
  </si>
  <si>
    <r>
      <t xml:space="preserve">Gewerbe-Raum Miete - DE oder AT für Muster-Produktion/ ÄNDERUNGS-ARBEITEN &amp; Ausbildung </t>
    </r>
    <r>
      <rPr>
        <b/>
        <sz val="11"/>
        <color theme="1"/>
        <rFont val="Century Gothic"/>
        <family val="2"/>
      </rPr>
      <t>(SCHÄTZUNG)</t>
    </r>
  </si>
  <si>
    <r>
      <t xml:space="preserve">Kaution - DE oder AT </t>
    </r>
    <r>
      <rPr>
        <b/>
        <sz val="11"/>
        <color theme="1"/>
        <rFont val="Century Gothic"/>
        <family val="2"/>
      </rPr>
      <t>(SCHÄTZUNG)</t>
    </r>
  </si>
  <si>
    <r>
      <t xml:space="preserve">Gewerbe-Raum Miete - CH --- für kleinere Kleider-Änderungen </t>
    </r>
    <r>
      <rPr>
        <b/>
        <sz val="11"/>
        <color theme="1"/>
        <rFont val="Century Gothic"/>
        <family val="2"/>
      </rPr>
      <t>(SCHÄTZUNG)</t>
    </r>
  </si>
  <si>
    <r>
      <t>Kaution - DE oder AT</t>
    </r>
    <r>
      <rPr>
        <b/>
        <sz val="11"/>
        <color theme="1"/>
        <rFont val="Century Gothic"/>
        <family val="2"/>
      </rPr>
      <t xml:space="preserve"> (SCHÄTZUNG)</t>
    </r>
  </si>
  <si>
    <r>
      <t xml:space="preserve">Aurfbereitungs-Anlage DE oder AT für Muster-Produktion &amp; Ausbildung </t>
    </r>
    <r>
      <rPr>
        <b/>
        <sz val="11"/>
        <color theme="1"/>
        <rFont val="Century Gothic"/>
        <family val="2"/>
      </rPr>
      <t>(SCHÄTZUNG)</t>
    </r>
  </si>
  <si>
    <r>
      <t xml:space="preserve">Kaution </t>
    </r>
    <r>
      <rPr>
        <b/>
        <sz val="11"/>
        <color theme="1"/>
        <rFont val="Century Gothic"/>
        <family val="2"/>
      </rPr>
      <t>(SCHÄTZUNG)</t>
    </r>
  </si>
  <si>
    <r>
      <t xml:space="preserve">Raümlichkeiten für Redaktion - DE - Lindau </t>
    </r>
    <r>
      <rPr>
        <b/>
        <sz val="11"/>
        <color theme="1"/>
        <rFont val="Century Gothic"/>
        <family val="2"/>
      </rPr>
      <t>(SCHÄTZUNG)</t>
    </r>
  </si>
  <si>
    <t>Welches Buget in der 3. Stufe erstellt wird, für die Umsetzung, ab der</t>
  </si>
  <si>
    <t>Welches in der 3. Stufe erstellt wird, für die Umsetzung, ab der</t>
  </si>
  <si>
    <r>
      <rPr>
        <sz val="11"/>
        <color theme="1"/>
        <rFont val="Century Gothic"/>
        <family val="2"/>
      </rPr>
      <t>Kauf von</t>
    </r>
    <r>
      <rPr>
        <b/>
        <sz val="11"/>
        <color theme="1"/>
        <rFont val="Century Gothic"/>
        <family val="2"/>
      </rPr>
      <t xml:space="preserve"> E-Bus </t>
    </r>
    <r>
      <rPr>
        <sz val="11"/>
        <color theme="1"/>
        <rFont val="Century Gothic"/>
        <family val="2"/>
      </rPr>
      <t xml:space="preserve">für Verkauf an Betagte/ Firmen / Vereine </t>
    </r>
    <r>
      <rPr>
        <b/>
        <sz val="11"/>
        <color theme="1"/>
        <rFont val="Century Gothic"/>
        <family val="2"/>
      </rPr>
      <t>(SCHÄTZUNG)</t>
    </r>
  </si>
  <si>
    <r>
      <t>Geschäts-E-Auto</t>
    </r>
    <r>
      <rPr>
        <sz val="11"/>
        <color theme="1"/>
        <rFont val="Century Gothic"/>
        <family val="2"/>
      </rPr>
      <t xml:space="preserve"> für Kader-Mitarbeier</t>
    </r>
    <r>
      <rPr>
        <b/>
        <sz val="11"/>
        <color theme="1"/>
        <rFont val="Century Gothic"/>
        <family val="2"/>
      </rPr>
      <t xml:space="preserve"> (SCHÄTZUNG)</t>
    </r>
  </si>
  <si>
    <r>
      <t xml:space="preserve">Lieferwagen </t>
    </r>
    <r>
      <rPr>
        <b/>
        <sz val="11"/>
        <color theme="1"/>
        <rFont val="Century Gothic"/>
        <family val="2"/>
      </rPr>
      <t>(SCHÄTZUNG)</t>
    </r>
  </si>
  <si>
    <r>
      <t xml:space="preserve">Kauf von weiteren Plug-Ins für die Erweiterung der Webseiten </t>
    </r>
    <r>
      <rPr>
        <b/>
        <sz val="11"/>
        <color theme="1"/>
        <rFont val="Century Gothic"/>
        <family val="2"/>
      </rPr>
      <t>(SCHÄTZUNG)</t>
    </r>
  </si>
  <si>
    <r>
      <t xml:space="preserve">Programierung von eigerner Software </t>
    </r>
    <r>
      <rPr>
        <b/>
        <sz val="11"/>
        <color theme="1"/>
        <rFont val="Century Gothic"/>
        <family val="2"/>
      </rPr>
      <t>(SCHÄTZUNG)</t>
    </r>
  </si>
  <si>
    <r>
      <t xml:space="preserve">Kauf von eigen Server </t>
    </r>
    <r>
      <rPr>
        <b/>
        <sz val="11"/>
        <color theme="1"/>
        <rFont val="Century Gothic"/>
        <family val="2"/>
      </rPr>
      <t>(SCHÄTZUNG)</t>
    </r>
  </si>
  <si>
    <r>
      <t xml:space="preserve">Schutz vor Cyber-Angriffen </t>
    </r>
    <r>
      <rPr>
        <b/>
        <sz val="11"/>
        <color theme="1"/>
        <rFont val="Century Gothic"/>
        <family val="2"/>
      </rPr>
      <t>(SCHÄTZUNG)</t>
    </r>
  </si>
  <si>
    <r>
      <t xml:space="preserve">Mechanischie Förderanlage Schiene über Decke </t>
    </r>
    <r>
      <rPr>
        <b/>
        <sz val="11"/>
        <color theme="1"/>
        <rFont val="Century Gothic"/>
        <family val="2"/>
      </rPr>
      <t>(SCHÄTZUNG)</t>
    </r>
  </si>
  <si>
    <r>
      <t xml:space="preserve">Strom-Anschluss </t>
    </r>
    <r>
      <rPr>
        <b/>
        <sz val="11"/>
        <color theme="1"/>
        <rFont val="Century Gothic"/>
        <family val="2"/>
      </rPr>
      <t>(SCHÄTZUNG)</t>
    </r>
  </si>
  <si>
    <r>
      <t xml:space="preserve">Wasser-Anschluss </t>
    </r>
    <r>
      <rPr>
        <b/>
        <sz val="11"/>
        <color theme="1"/>
        <rFont val="Century Gothic"/>
        <family val="2"/>
      </rPr>
      <t>(SCHÄTZUNG)</t>
    </r>
  </si>
  <si>
    <r>
      <t xml:space="preserve">Digitales Hoch-Lager für Paternosterlager für Stoff-Rollen </t>
    </r>
    <r>
      <rPr>
        <b/>
        <sz val="11"/>
        <color theme="1"/>
        <rFont val="Century Gothic"/>
        <family val="2"/>
      </rPr>
      <t>(SCHÄTZUNG)</t>
    </r>
  </si>
  <si>
    <r>
      <t xml:space="preserve">Diverse Kleinere Einrichtung; Wie Mobliar - Küche &amp; Zubehör </t>
    </r>
    <r>
      <rPr>
        <b/>
        <sz val="11"/>
        <color theme="1"/>
        <rFont val="Century Gothic"/>
        <family val="2"/>
      </rPr>
      <t>(SCHÄTZUNG)</t>
    </r>
  </si>
  <si>
    <r>
      <t xml:space="preserve">Schnittmuster-Tisch extra Gross 100 ch hoch </t>
    </r>
    <r>
      <rPr>
        <b/>
        <sz val="11"/>
        <color theme="1"/>
        <rFont val="Century Gothic"/>
        <family val="2"/>
      </rPr>
      <t>(SCHÄTZUNG)</t>
    </r>
  </si>
  <si>
    <r>
      <t>Fertigungs-Brüste - Grösse verstellbar</t>
    </r>
    <r>
      <rPr>
        <b/>
        <sz val="11"/>
        <color theme="1"/>
        <rFont val="Century Gothic"/>
        <family val="2"/>
      </rPr>
      <t xml:space="preserve"> (SCHÄTZUNG)</t>
    </r>
  </si>
  <si>
    <r>
      <t>Reisverschluss-Veredler</t>
    </r>
    <r>
      <rPr>
        <b/>
        <sz val="11"/>
        <color theme="1"/>
        <rFont val="Century Gothic"/>
        <family val="2"/>
      </rPr>
      <t xml:space="preserve"> (SCHÄTZUNG)</t>
    </r>
  </si>
  <si>
    <r>
      <t xml:space="preserve">Raümlichkeiten für Redaktion &amp; eigenes Post-Verarbeitungs-Entrum- AT - Bregenz </t>
    </r>
    <r>
      <rPr>
        <b/>
        <sz val="11"/>
        <color theme="1"/>
        <rFont val="Century Gothic"/>
        <family val="2"/>
      </rPr>
      <t>(SCHÄTZUNG)</t>
    </r>
  </si>
  <si>
    <r>
      <t xml:space="preserve">IT-Lager Raum - für die Zusammenstellung &amp; Einrichten der IT-Mitarbeiter - sowie dessen Rücknahme </t>
    </r>
    <r>
      <rPr>
        <b/>
        <sz val="11"/>
        <color theme="1"/>
        <rFont val="Century Gothic"/>
        <family val="2"/>
      </rPr>
      <t>(SCHÄTZUNG)</t>
    </r>
  </si>
  <si>
    <r>
      <t xml:space="preserve">Raümlichkeiten für Redaktion - CH -&amp; Lager - Rohrschach </t>
    </r>
    <r>
      <rPr>
        <b/>
        <sz val="11"/>
        <color theme="1"/>
        <rFont val="Century Gothic"/>
        <family val="2"/>
      </rPr>
      <t>(SCHÄTZUNG)</t>
    </r>
  </si>
  <si>
    <r>
      <t xml:space="preserve">Kilma &amp; Heizungs-Anlage </t>
    </r>
    <r>
      <rPr>
        <b/>
        <sz val="11"/>
        <color theme="1"/>
        <rFont val="Century Gothic"/>
        <family val="2"/>
      </rPr>
      <t>(SCHÄTZUNG)</t>
    </r>
  </si>
  <si>
    <t xml:space="preserve">Berechnung der 20 VERKAUFS-ATTELIERS-LÄDEN - Stufe 3 --- Für 4 Monaten    </t>
  </si>
  <si>
    <t>Samsung Tab 11 Ultra</t>
  </si>
  <si>
    <r>
      <t xml:space="preserve">Bild-Zeitung </t>
    </r>
    <r>
      <rPr>
        <sz val="11"/>
        <color theme="1"/>
        <rFont val="Century Gothic"/>
        <family val="2"/>
      </rPr>
      <t>(DE)</t>
    </r>
  </si>
  <si>
    <r>
      <t xml:space="preserve">Süddeutsche Zeitung Baden-Württenberg &amp; Bayern </t>
    </r>
    <r>
      <rPr>
        <sz val="11"/>
        <color theme="1"/>
        <rFont val="Century Gothic"/>
        <family val="2"/>
      </rPr>
      <t>(DE)</t>
    </r>
  </si>
  <si>
    <r>
      <t>20 Minuten</t>
    </r>
    <r>
      <rPr>
        <sz val="11"/>
        <color theme="1"/>
        <rFont val="Century Gothic"/>
        <family val="2"/>
      </rPr>
      <t xml:space="preserve"> (CH)</t>
    </r>
  </si>
  <si>
    <r>
      <t>Kurier</t>
    </r>
    <r>
      <rPr>
        <sz val="11"/>
        <color theme="1"/>
        <rFont val="Century Gothic"/>
        <family val="2"/>
      </rPr>
      <t xml:space="preserve"> (AT)</t>
    </r>
  </si>
  <si>
    <t xml:space="preserve">ANTENNE BAYERN </t>
  </si>
  <si>
    <t>Radio Top</t>
  </si>
  <si>
    <t>Radio 7</t>
  </si>
  <si>
    <t>ANTENNE VORARLBERG</t>
  </si>
  <si>
    <t>Radio 24</t>
  </si>
  <si>
    <t>Stufe 1</t>
  </si>
  <si>
    <t>Stufe 2</t>
  </si>
  <si>
    <t>Verkehrs-Stau Lizenz - DE</t>
  </si>
  <si>
    <t>Verkehrs-Stau Lizenz - CH</t>
  </si>
  <si>
    <t>Verkehrs-Stau Lizenz - AT</t>
  </si>
  <si>
    <t>ASTAG - alle Sektionen und Fachverbände - CH</t>
  </si>
  <si>
    <t>DSLV Bundesverband Spedition und Logistik e. V. - alle Sektionen und Fachverbände - DE</t>
  </si>
  <si>
    <t>Bundesverband Güterkraftverkehr Logistik und Entsorgung (BGL) e.V. - alle Sektionen und Fachverbände - DE</t>
  </si>
  <si>
    <t>Verein Netzwerk Logistik - AT</t>
  </si>
  <si>
    <t>Fachverband Spedition und Logistik - AT</t>
  </si>
  <si>
    <t>ZENTRALVERBAND Spedition &amp; Logistik - AT</t>
  </si>
  <si>
    <t>Rutiesers Suisse  - alle Sektionen - SPENDE an alle SEKTIONEN -  CH</t>
  </si>
  <si>
    <t>Trucker &amp; Country-Festival - in Interlaken - für Haupt-Sponsoring Beitrag 2026 - CH</t>
  </si>
  <si>
    <t>Nostagie-LKW's SAURER-CLUB - für Haupt-Sponsoring Beitrag 2026 - CH</t>
  </si>
  <si>
    <t>Brummi-Traeff -Altstätten (SG) - für Haupt-Sponsoring Beitrag 2026 - CH</t>
  </si>
  <si>
    <t xml:space="preserve">IAA Transport-Messe in Hannover - für Haupt-Sponsoring Beitrag 2026 - DE </t>
  </si>
  <si>
    <r>
      <t xml:space="preserve">Krone </t>
    </r>
    <r>
      <rPr>
        <sz val="11"/>
        <color theme="1"/>
        <rFont val="Century Gothic"/>
        <family val="2"/>
      </rPr>
      <t>(AT)</t>
    </r>
  </si>
  <si>
    <t>TRAKTUELL - AT</t>
  </si>
  <si>
    <t>Transport-Online - DE</t>
  </si>
  <si>
    <t>STADTVERKEHR - DE</t>
  </si>
  <si>
    <t>LAST &amp; KRAFT - DE</t>
  </si>
  <si>
    <t>kfz-betrieb - DE</t>
  </si>
  <si>
    <t>Omibus - DE</t>
  </si>
  <si>
    <t>Fernfahrer - DE</t>
  </si>
  <si>
    <t>Trucker - DE</t>
  </si>
  <si>
    <t>Blickpunkt LKW+BUS - AT</t>
  </si>
  <si>
    <t>STR - Fachzeitschrft der ASTAG - CH</t>
  </si>
  <si>
    <t>BERUFSKRAFTFAHRER-Zeitung  - DE</t>
  </si>
  <si>
    <r>
      <t>Bilck</t>
    </r>
    <r>
      <rPr>
        <sz val="11"/>
        <color theme="1"/>
        <rFont val="Century Gothic"/>
        <family val="2"/>
      </rPr>
      <t xml:space="preserve"> (CH)</t>
    </r>
  </si>
  <si>
    <t>Camion Suisse - Fachezitschrift der Routiers - CH</t>
  </si>
  <si>
    <t>Stufe 4</t>
  </si>
  <si>
    <t>Stufe 5</t>
  </si>
  <si>
    <t>Stufe 6</t>
  </si>
  <si>
    <t>Fach-Dozent-Nr: 065 (40%) als LKW- &amp; Reise-Bus-Fahrlehrer - Rest Europa</t>
  </si>
  <si>
    <t xml:space="preserve">06-Tabelle --- Total  Mitarbeiter Lizenen TYP-A &amp; B- GROSSES -Paket für den Übertrag </t>
  </si>
  <si>
    <t>01-Tabelle --- Total TYP-A - Stufe 1 - Berechnung der Personal-Kosten für den Übertrag</t>
  </si>
  <si>
    <t xml:space="preserve">02-Tabelle --- Total  TYP-A - Stufe 2 - Berechnung der Personal-Kosten für den Übertrag </t>
  </si>
  <si>
    <t xml:space="preserve">03-Tabelle --- Total  TYP-B - Stufe 1 - Berechnung der Personal-Kosten für den Übertrag </t>
  </si>
  <si>
    <t xml:space="preserve">04-Tabelle --- Total  TYP-B - Stufe 2 - Berechnung der Personal-Kosten für den Übertrag </t>
  </si>
  <si>
    <t xml:space="preserve">05-Tabelle --- Total  TYP-A &amp; B - Berechnung der IT-Kosten - GROSSES-Paket für Mitarbeier für den Übertrag </t>
  </si>
  <si>
    <t xml:space="preserve">08-Tabelle --- Total  TYP-A &amp; B - Berechnung der Mitarbeiter Lizenen KLEINES-Paket  </t>
  </si>
  <si>
    <t xml:space="preserve">07-Tabelle --- Total  TYP-A &amp; B - Berechnung der Mitarbeiter IT-Kosten KLEINES-Paket  </t>
  </si>
  <si>
    <t xml:space="preserve">TYP-A &amp; B - Berechnung der Mitarbeiter IT-Kosten KLEINES-Paket  </t>
  </si>
  <si>
    <t xml:space="preserve">TYP-A &amp; B - Berechnung der Mitarbeiter Lizenen KLEINES-Paket  </t>
  </si>
  <si>
    <t xml:space="preserve">TYP-A &amp; B - Berechnung der Mitarbeiter Lizenen TYP-A &amp; B - GROSSES-Paket </t>
  </si>
  <si>
    <t xml:space="preserve">TYP-A &amp; B - Berechnung der IT-Kosten - GROSSES-Paket für Mitarbeier </t>
  </si>
  <si>
    <r>
      <t xml:space="preserve">Zuführung von Luft von Kompressor zu den erfolderlichen Maschinen </t>
    </r>
    <r>
      <rPr>
        <b/>
        <sz val="11"/>
        <color theme="1"/>
        <rFont val="Century Gothic"/>
        <family val="2"/>
      </rPr>
      <t>(SCHÄTZUNG)</t>
    </r>
  </si>
  <si>
    <t xml:space="preserve">TYP-A - Stufe 2 - Berechnung der PERSONAL SUCHE bei Radio Werbe-Spots-Kosten  </t>
  </si>
  <si>
    <t xml:space="preserve">TYP-A - Stufe 1 - Berechnung der PERSONAL SUCHE bei Radio Werbe-Spots-Kosten    </t>
  </si>
  <si>
    <t xml:space="preserve">23-Tabelle --- Total  TYP-A - Stufe 1 - Berechnung der PERSONAL SUCHE bei Radio Werbe-Spots-Kosten für den Übertrag </t>
  </si>
  <si>
    <t xml:space="preserve">TYP-B - Stufe 1 - Berechnung der PERSONAL SUCHE bei digitalen Tages-Medienhäuser-Kosten </t>
  </si>
  <si>
    <t xml:space="preserve">25-Tabelle --- Total  TYP-B - Stufe 1 - Berechnung der PERSONAL SUCHE bei digitalen Tages-Medienhäuser-Kosten für den Übertrag </t>
  </si>
  <si>
    <t xml:space="preserve">TYP-B - Stufe 4 - Berechnung für die Werbung bei den Fach-Zeitschriften </t>
  </si>
  <si>
    <t xml:space="preserve">27-Tabelle --- Total  TYP-B - Stufe 4 - Berechnung für die Werbung bei den Fach-Zeitschriften für den Übertrag </t>
  </si>
  <si>
    <t xml:space="preserve">24-Tabelle --- Total  TYP-A - Stufe 2 - Berechnung der PERSONAL SUCHE bei Radio Werbe-Spots-Kosten für den Übertrag </t>
  </si>
  <si>
    <t xml:space="preserve">Diverse andere Events </t>
  </si>
  <si>
    <t>Jounalitsen-Verband - DE</t>
  </si>
  <si>
    <t>Jounalitsen-Verband - CH</t>
  </si>
  <si>
    <t>Jounalitsen-Verband - AT</t>
  </si>
  <si>
    <t>TYP-B - Berechnung des TV-Studio-Eirichungs-Kosten ab der Stufe 3</t>
  </si>
  <si>
    <t xml:space="preserve">09-Tabelle --- Total  TYP-A - Stufe 1 - Berechnung des Maschinen-Parks-Kosten für den Übertrag </t>
  </si>
  <si>
    <t xml:space="preserve">10-Tabelle --- Total  TYP-A - Stufe 1 - Berechnung der Aufbereitungs-Anlage-Kosten für den Übertrag </t>
  </si>
  <si>
    <t xml:space="preserve">TYP-A - Stufe 1 - Berechnung der Aufbereitungs-Anlage-Kosten  </t>
  </si>
  <si>
    <t>TYP-A - Stufe 1 - Berechnung des Maschinen-Parks-Kosten</t>
  </si>
  <si>
    <t xml:space="preserve">13-Tabelle --- Total  TYP-A - Stufe 2 - Berechnung der Verbrauchs-Material-Kosten für den Übertrag </t>
  </si>
  <si>
    <t>TYP-A - Stufe 2 - Berechnung von Verbrauchs-Material-Kosten</t>
  </si>
  <si>
    <t>TYP-A - Stufe 2 -  Berechnung der Fixen-Infrastruktur-Kosten</t>
  </si>
  <si>
    <t xml:space="preserve">11-Tabelle --- Total  TYP-A - Stufe 2 -  Berechnung der Fixen-Infrastruktur-Kosten für den Übertrag </t>
  </si>
  <si>
    <t xml:space="preserve">14-Tabelle --- Total  TYP-A - Stufe 1 - Berechnung des Fuhrparks-Kosten für den Übertrag </t>
  </si>
  <si>
    <t xml:space="preserve">TYP-A - Stufe 1 - Berechnung des Fuhrparks-Kosten   </t>
  </si>
  <si>
    <t xml:space="preserve">16-Tabelle --- Total  TYP-A - Stufe 1 - Berechnung der Miete-Kautions-Kosten für den Übertrag </t>
  </si>
  <si>
    <t>TYP-A - Stufe 1 - Berechnung der Miete-Kautions-Kosten</t>
  </si>
  <si>
    <t xml:space="preserve">17-Tabelle --- Total  TYP-B - Stufe 1 - Berechnung der Miete-Kautions-Kosten für den Übertrag </t>
  </si>
  <si>
    <t xml:space="preserve">TYP-B - Stufe 1 - Berechnung der Miete-Kautions-Kosten  </t>
  </si>
  <si>
    <t xml:space="preserve">18-Tabelle --- Total  TYP-B - Stufe 2 - Berechnung der Mobiliar- &amp; Einrichtungs-Kosten für den Übertrag </t>
  </si>
  <si>
    <t xml:space="preserve">20-Tabelle --- Total  TYP-B - Stufe 1 - Berechnung der IT-Lizenen für den Übertrag </t>
  </si>
  <si>
    <t xml:space="preserve">21-Tabelle --- Total  TYP-B - Stufe 2 - Berechnung der Fach-Verbands-Beiträge 2026 für den Übertrag </t>
  </si>
  <si>
    <t>TYP-B - Stufe 2 - Berechnung der Fach-Verbands-Beiträge 2026</t>
  </si>
  <si>
    <t>TYP-B - Stufe 2 - Berechnung der Sponsorings-Beiträge 2026</t>
  </si>
  <si>
    <t xml:space="preserve">22-Tabelle --- Total  TYP-B - Stufe 1 - Berechnung der Sponsorings-Beiträge-Kosten 2026 für den Übertrag </t>
  </si>
  <si>
    <t xml:space="preserve">26-Tabelle --- Total  TYP-B - Stufe 2 - Berechnung der PERSONAL SUCHE bei den digitalen Tages-Medienhäuser-Kosten für den Übertrag </t>
  </si>
  <si>
    <t xml:space="preserve">01-Tabelle --- Total TYP-A - Stufe 1 - Berechnung der Personal-Kosten  </t>
  </si>
  <si>
    <t xml:space="preserve">02-Tabelle --- Total TYP-A - Stufe 2 - Berechnung der Personal-Kosten </t>
  </si>
  <si>
    <t xml:space="preserve">05-Tabelle --- Total  TYP-A &amp; B - Berechnung der IT-Kosten - GROSSES-Paket für Mitarbeier </t>
  </si>
  <si>
    <t xml:space="preserve">06-Tabelle --- Total   TYP-A &amp; B -Berechnung Mitarbeiter Lizenen  - GROSSES -Paket </t>
  </si>
  <si>
    <t xml:space="preserve">07-Tabelle --- Total  TYP-A &amp; B - Berechnung der Mitarbeiter IT-Kosten - KLEINES-Paket  </t>
  </si>
  <si>
    <t xml:space="preserve">09-Tabelle --- Total  TYP-A - Stufe 1 - Berechnung des Maschinen-Parks-Kosten </t>
  </si>
  <si>
    <t>10-Tabelle --- Total  TYP-A - Stufe 1 - Berechnung der Aufbereitungs-Anlage-Kosten</t>
  </si>
  <si>
    <t>11-Tabelle --- Total  TYP-A  - Stufe 2 - Berechnung der Fixen-Infrastruktur-Kosten</t>
  </si>
  <si>
    <t>13-Tabelle --- Total  TYP-A - Stufe 2 - Berechnung der Verbrauchs-Material-Kosten</t>
  </si>
  <si>
    <t>14-Tabelle --- Total  TYP-A - Stufe 1 - Berechnung des Fuhrparks-Kosten</t>
  </si>
  <si>
    <r>
      <t xml:space="preserve">15-Tabelle --- Total  TYP-A - Stufe 3 - Berechnung VERKAUFS-ATELIER-LÄDEN </t>
    </r>
    <r>
      <rPr>
        <sz val="16"/>
        <color theme="1"/>
        <rFont val="Century Gothic"/>
        <family val="2"/>
      </rPr>
      <t xml:space="preserve">- </t>
    </r>
    <r>
      <rPr>
        <i/>
        <sz val="16"/>
        <color theme="1"/>
        <rFont val="Century Gothic"/>
        <family val="2"/>
      </rPr>
      <t>Wird ab der 3. Stufe berechnet</t>
    </r>
  </si>
  <si>
    <t>16-Tabelle --- Total  TYP-A - Stufe 1 - Berechnung der Miete-Kautions-Kosten</t>
  </si>
  <si>
    <t xml:space="preserve">17-Tabelle --- Total  TYP-B - Stufe 1 - Berechnung der Miete-Kautions-Kosten </t>
  </si>
  <si>
    <t>18-Tabelle ---  Total  TYP-B - Stufe 2 - Berechnung der Mobiliar- &amp; Einrichtungs-Kosten</t>
  </si>
  <si>
    <t>21-Tabelle --- Total  TYP-B - Stufe 2 - Berechnung der Fach-Verbands-Beiträge 2026</t>
  </si>
  <si>
    <t>22-Tabelle --- Total  TYP-B - Stufe 2 - Berechnung der Sponsorings-Beiträge-Kosten 2026</t>
  </si>
  <si>
    <t xml:space="preserve">23-Tabelle --- Total  TYP-A - Stufe 1 - Berechnung der PERSONAL SUCHE bei Radio Werbe-Spots-Kosten  </t>
  </si>
  <si>
    <t xml:space="preserve">24-Tabelle --- Total  TYP-A - Stufe 2 - Berechnung der PERSONAL SUCHE bei Radio Werbe-Spots-Kosten   </t>
  </si>
  <si>
    <t xml:space="preserve">25-Tabelle --- Total  TYP-B - Stufe 1 - Berechnung der PERSONAL SUCHE bei den digitalen Tages-Medienhäuser-Kosten </t>
  </si>
  <si>
    <t>26-Tabelle --- Total  TYP-B - Stufe 2 - Berechnung der PERSONAL SUCHE bei den digitalen Tages-Medienhäuser-Kosten</t>
  </si>
  <si>
    <r>
      <t xml:space="preserve">27-Tabelle --- Total  TYP-B - Stufe 4 - Berechnung für die Werbung bei den Fach-Zeitschriften </t>
    </r>
    <r>
      <rPr>
        <i/>
        <sz val="16"/>
        <color theme="1"/>
        <rFont val="Century Gothic"/>
        <family val="2"/>
      </rPr>
      <t>- Wird ab der 4. Stufe berechnet</t>
    </r>
  </si>
  <si>
    <t>TYP-A &amp; TYP-B - Stufen 1 &amp; 2 - Gesamt-Total</t>
  </si>
  <si>
    <t>11-Tabelle --- Total  TYP-A - Stufe 2 - Berechnung der Fixen-Infrastruktur-Kosten</t>
  </si>
  <si>
    <r>
      <t xml:space="preserve">19-Tabelle ---  Total  TYP-B - Stufe 3 - Berechnung des TV-Studio-Eirichungs-Kosten </t>
    </r>
    <r>
      <rPr>
        <i/>
        <sz val="16"/>
        <color theme="1"/>
        <rFont val="Century Gothic"/>
        <family val="2"/>
      </rPr>
      <t xml:space="preserve"> - Wird ab der 3. Stufe berechnet</t>
    </r>
  </si>
  <si>
    <t>TYP-A - Stufen 1 &amp; 2 - Gesamt-Total</t>
  </si>
  <si>
    <t>TYP-B - Stufen 1 &amp; 2 - Gesamt-Total</t>
  </si>
  <si>
    <t>29-Tabelle --- TYP-A - Stufen 1 &amp; 2 - Gesamt-Total</t>
  </si>
  <si>
    <t>29-Tabelle --- TYP-A - Stufe 1 - Gesamt-Total</t>
  </si>
  <si>
    <t>29-Tabelle --- TYP-A - Stufe 2 - Gesamt-Total</t>
  </si>
  <si>
    <t>29-Tabelle --- TYP-A &amp; Stufen 1 &amp; 2 - Gesamt-Total</t>
  </si>
  <si>
    <t>30-Tabelle --- TYP-B - Stufe 1 - Gesamt-Total</t>
  </si>
  <si>
    <t>30-Tabelle --- TYP-B - Stufe 2 - Gesamt-Total</t>
  </si>
  <si>
    <t xml:space="preserve">20-Tabelle --- Total  TYP-B - Stufe 1 - Berechnung der IT-Lizenen </t>
  </si>
  <si>
    <t>18-Tabelle --- Total  TYP-B - Stufe 2 - Berechnung der Mobiliar- &amp; Einrichtungs-Kosten</t>
  </si>
  <si>
    <t>30-Tabelle --- TYP-B - Stufen 1 &amp; 2 - Gesamt-Total</t>
  </si>
  <si>
    <t>Inhalt - Index</t>
  </si>
  <si>
    <t xml:space="preserve">01-Tabelle --- TYP-A - Stufe 1 - Berechnung der Personal-Kosten  </t>
  </si>
  <si>
    <t xml:space="preserve">02-Tabelle --- TYP-A - Stufe 2 - Berechnung der Personal-Kosten </t>
  </si>
  <si>
    <t xml:space="preserve">03-Tabelle --- TYP-B - Stufe 1 - Berechnung der Personal-Kosten für den Übertrag </t>
  </si>
  <si>
    <t xml:space="preserve">04-Tabelle --- TYP-B - Stufe 2 - Berechnung der Personal-Kosten für den Übertrag </t>
  </si>
  <si>
    <t xml:space="preserve">05-Tabelle --- TYP-A &amp; B - Berechnung der IT-Kosten - GROSSES-Paket für Mitarbeier </t>
  </si>
  <si>
    <t xml:space="preserve">07-Tabelle --- TYP-A &amp; B - Berechnung der Mitarbeiter IT-Kosten - KLEINES-Paket  </t>
  </si>
  <si>
    <t xml:space="preserve">08-Tabelle --- TYP-A &amp; B - Berechnung der Mitarbeiter Lizenen KLEINES-Paket  </t>
  </si>
  <si>
    <t xml:space="preserve">09-Tabelle --- TYP-A - Stufe 1 - Berechnung des Maschinen-Parks-Kosten </t>
  </si>
  <si>
    <t>10-Tabelle --- TYP-A - Stufe 1 - Berechnung der Aufbereitungs-Anlage-Kosten</t>
  </si>
  <si>
    <t>11-Tabelle --- TYP-A  - Stufe 2 - Berechnung der Fixen-Infrastruktur-Kosten</t>
  </si>
  <si>
    <t xml:space="preserve">12-Tabelle --- TYP-A - Stufe 2 - Berechnung der IT-Kosten </t>
  </si>
  <si>
    <t>13-Tabelle --- TYP-A - Stufe 2 - Berechnung der Verbrauchs-Material-Kosten</t>
  </si>
  <si>
    <t>14-Tabelle --- TYP-A - Stufe 1 - Berechnung des Fuhrparks-Kosten</t>
  </si>
  <si>
    <r>
      <t xml:space="preserve">15-Tabelle --- TYP-A - Stufe 3 - Berechnung VERKAUFS-ATELIER-LÄDEN </t>
    </r>
    <r>
      <rPr>
        <sz val="16"/>
        <color theme="1"/>
        <rFont val="Century Gothic"/>
        <family val="2"/>
      </rPr>
      <t xml:space="preserve">- </t>
    </r>
    <r>
      <rPr>
        <i/>
        <sz val="16"/>
        <color theme="1"/>
        <rFont val="Century Gothic"/>
        <family val="2"/>
      </rPr>
      <t>Wird ab der 3. Stufe berechnet</t>
    </r>
  </si>
  <si>
    <t>16-Tabelle --- TYP-A - Stufe 1 - Berechnung der Miete-Kautions-Kosten</t>
  </si>
  <si>
    <t xml:space="preserve">17-Tabelle --- TYP-B - Stufe 1 - Berechnung der Miete-Kautions-Kosten </t>
  </si>
  <si>
    <t>18-Tabelle ---  TYP-B - Stufe 2 - Berechnung der Mobiliar- &amp; Einrichtungs-Kosten</t>
  </si>
  <si>
    <r>
      <t xml:space="preserve">19-Tabelle ---  TYP-B - Stufe 1 - Berechnung des TV-Studio-Eirichungs-Kosten </t>
    </r>
    <r>
      <rPr>
        <i/>
        <sz val="16"/>
        <color theme="1"/>
        <rFont val="Century Gothic"/>
        <family val="2"/>
      </rPr>
      <t xml:space="preserve"> - Wird ab der 3. Stufe berechnet</t>
    </r>
  </si>
  <si>
    <t xml:space="preserve">20-Tabelle --- TYP-B - Stufe 2 - Berechnung der IT-Lizenen </t>
  </si>
  <si>
    <t>21-Tabelle ---TYP-B - Stufe 2 - Berechnung der Fach-Verbands-Beiträge 2026</t>
  </si>
  <si>
    <t>22-Tabelle ---TYP-B - Stufe 2 - Berechnung der Sponsorings-Beiträge-Kosten 2026</t>
  </si>
  <si>
    <t xml:space="preserve">23-Tabelle --- TYP-A - Stufe 1 - Berechnung der PERSONAL SUCHE bei Radio Werbe-Spots-Kosten  </t>
  </si>
  <si>
    <t xml:space="preserve">24-Tabelle --- TYP-A - Stufe 2 - Berechnung der PERSONAL SUCHE bei Radio Werbe-Spots-Kosten   </t>
  </si>
  <si>
    <t xml:space="preserve">25-Tabelle ---TYP-B - Stufe 1 - Berechnung der PERSONAL SUCHE bei den digitalen Tages-Medienhäuser-Kosten </t>
  </si>
  <si>
    <t>26-Tabelle --- TYP-B - Stufe 2 - Berechnung der PERSONAL SUCHE bei den digitalen Tages-Medienhäuser-Kosten</t>
  </si>
  <si>
    <r>
      <t xml:space="preserve">27-Tabelle ---TYP-B - Stufe 4 - Berechnung für die Werbung bei den Fach-Zeitschriften </t>
    </r>
    <r>
      <rPr>
        <i/>
        <sz val="16"/>
        <color theme="1"/>
        <rFont val="Century Gothic"/>
        <family val="2"/>
      </rPr>
      <t>- Wird ab der 4. Stufe berechnet</t>
    </r>
  </si>
  <si>
    <t xml:space="preserve">Hinweis für fehlende Tabellen </t>
  </si>
  <si>
    <t>TYP-B  - 32 Auslands-Redaktions-Niederlassungen, mit Personal, wird it der 3. Stufe gesucht &amp; berechnet.</t>
  </si>
  <si>
    <t>TYP-A - Auslands-Produktions-Niederlassungen, mit Personal, wird it der 3. Stufe gesucht &amp; berechnet.</t>
  </si>
  <si>
    <t>TYP-B - Mit den Ausland-Vertretung &amp; Kosten - für die Produktion &amp; 32 Redaktions-Niederlassungen &amp; Stellen-</t>
  </si>
  <si>
    <t>Publikation, ab der Stufe 3.</t>
  </si>
  <si>
    <t xml:space="preserve">Mit den Links wird rot Markiert - Tabelle 01 - 04 &amp; den möglichen Stellen-Ausschreibung bzw. Beschreibung </t>
  </si>
  <si>
    <t>der Stufe 1 &amp; 2.</t>
  </si>
  <si>
    <t>Autor: Monika Nabholz - Gewerbestrasse 10 - CH 7307 Jenins - GR - info@lkwnews.com - Tel.: 0041 79 799 31 20</t>
  </si>
  <si>
    <t>Fragen?</t>
  </si>
  <si>
    <t>Werden mit diesem Online-Link, durch ein GoTo-Zusammenkunft gerne beantwortet!</t>
  </si>
  <si>
    <t>Bankverbindung</t>
  </si>
  <si>
    <t>Monika Nabholz</t>
  </si>
  <si>
    <t>Gewerbestrasse 10</t>
  </si>
  <si>
    <t>CH - 7307 Jenins - GR</t>
  </si>
  <si>
    <t>IBAN: CH31 0900 0000 6045 8933 6</t>
  </si>
  <si>
    <t>PostFinance-Konto-Nr.: 60-458 933-6</t>
  </si>
  <si>
    <t>BIC: POFICHBEXXX</t>
  </si>
  <si>
    <t>Das Konto lautet auf:</t>
  </si>
  <si>
    <t>Kontoführung: in Schweizer Franken (CHF)</t>
  </si>
  <si>
    <t xml:space="preserve">Daten der Bekantgabe von den weiteren Unternehmungs-Aufbau-Konzepte </t>
  </si>
  <si>
    <t>TYP-A - Ausland-Produktions-Niederlassung &amp; Kosten - Stellen-Publikation, ab der Stufe 3.</t>
  </si>
  <si>
    <t>TYP-B - Stufe 2 - Berechnung der Mobiliar- &amp; Einrichtungs-Kosten</t>
  </si>
  <si>
    <r>
      <t>19-Tabelle ---  Total  TYP-B - Stufe 3 - Berechnung des TV-Studio-Einrichungs-Kosten</t>
    </r>
    <r>
      <rPr>
        <i/>
        <sz val="16"/>
        <color theme="1"/>
        <rFont val="Century Gothic"/>
        <family val="2"/>
      </rPr>
      <t xml:space="preserve"> - Wird ab der 3. Stufe berechnet</t>
    </r>
  </si>
  <si>
    <t>Lieferfrist</t>
  </si>
  <si>
    <t>Zuschnide-Maschine mit Zubhör betägt ca. 4 bis 5 Monaten oder 16 bis 20 Wochen.</t>
  </si>
  <si>
    <t>Damit Produziert werden kann, muss zwingend ein Produktions-Standort, vorahnden sein.</t>
  </si>
  <si>
    <t>Aufbereitungs-Anlage</t>
  </si>
  <si>
    <t>Um den Kunden das Produzierte Kleidungs-Stück in bester Qualität zu übereben, ist die Aufbereitungs-</t>
  </si>
  <si>
    <t>Anlage zwingend notwenig.</t>
  </si>
  <si>
    <t>kann, sind diese in der Berechnung im 09-Tabelle - Maschinenpark der der Stufe 1</t>
  </si>
  <si>
    <t>für den Kauf KLEIDER-IDEE enthalten.</t>
  </si>
  <si>
    <t>LKWnews.com, möchte im TEAM ganau mit den Fachspezialisten</t>
  </si>
  <si>
    <t xml:space="preserve">06-Tabelle --- TYP-A &amp; B - Berechnung Mitarbeiter Lizenen  - GROSSES -Paket </t>
  </si>
  <si>
    <t>Budget-Reserven für unvorgesehene Kosten</t>
  </si>
  <si>
    <t>WWF</t>
  </si>
  <si>
    <t>Amnesty International</t>
  </si>
  <si>
    <t>Greenpeace</t>
  </si>
  <si>
    <t>Zweck des Sponsoringes</t>
  </si>
  <si>
    <t>Verbreitung des Namens - LKWnews.com.</t>
  </si>
  <si>
    <t>Kooperation mit den Informationenen, welche LKWnews.com, veröffentlichen darf!</t>
  </si>
  <si>
    <t>Zweck des Fach-Verbands-Beitrages</t>
  </si>
  <si>
    <t>Welche aus erster Hand, des Fach-Verbands-Beitrages, wie z.B. Sitzungen bzw. Events kommen.</t>
  </si>
  <si>
    <t>Bei Bedarf stellt LKWnews.com ein TEAM von Fachpersonen zusammen, um Tages-Aktuell, bereichten zu können.</t>
  </si>
  <si>
    <t>TYP-B - Stufe 2 - Berechnung der PERSONAL SUCHE bei digitalen Tages-Medienhäuser-Kosten</t>
  </si>
  <si>
    <t>Zweck des digitalen Tages-Medienhäuser</t>
  </si>
  <si>
    <t>Welche aus erster Hand, des jeweiligen Medien-Haus kommen, mit Bilder, sowie Tages-Aktuellen-Beiträgen.</t>
  </si>
  <si>
    <t>Zweck der Radio-Spots</t>
  </si>
  <si>
    <t>Zeitliche aktuelle Übermittlung vom Verkehr!</t>
  </si>
  <si>
    <t>Welche aus erster Hand, des jeweiligen Medien-Haus kommen, mit Tages-Aktuellen-Beiträgen.</t>
  </si>
  <si>
    <t>Zeitliche-Dauer = 8 Monate von der EINZEL-FIRMA ---&gt; bis zu der Überführung eines NGO-Vereines - mit 1 Zentral-Vorstand - sowie 3-Sektions-Verbänden aus DE - CH - AT</t>
  </si>
  <si>
    <t>** = Welches ab der 4. bzw. 5. Stufe während der TEST-Phase - jedoch Fehler enthalten dürfen - möglich ist</t>
  </si>
  <si>
    <t xml:space="preserve">TYP-A - Stufe 1 - Berechnung der IT-Kosten </t>
  </si>
  <si>
    <t xml:space="preserve">12-Tabelle --- Total  TYP-A - Stufe 1 - Berechnung der IT-Kosten für den Übertrag </t>
  </si>
  <si>
    <t xml:space="preserve">12-Tabelle --- Total  TYP-A - Stufe 1 - Berechnung der IT-Kosten </t>
  </si>
  <si>
    <t>KLEIDER-IDEE = TYP-A soll als 100%-Kaptial-Gesellschaft geführt werden -welches zu LKWnews.com = TYP-B der 100%-Eigentümer als NGO-Verein ist</t>
  </si>
  <si>
    <t>ADAC Truck-Grand-Prix -Rennen Nr.: 4 -Nürberger-Ring - für Haupt-Sponsoring Beitrag 2026 - DE</t>
  </si>
  <si>
    <t>Truck Grosser-Preis - Rennen-Nr.:  1/ 2/ 3/ 5/ 6/ 7/ 8 in Europa</t>
  </si>
  <si>
    <r>
      <t>Digitalen Vollantomatischen</t>
    </r>
    <r>
      <rPr>
        <b/>
        <sz val="11"/>
        <color theme="1"/>
        <rFont val="Century Gothic"/>
        <family val="2"/>
      </rPr>
      <t xml:space="preserve"> Stoff-Zuschnide-Maschine </t>
    </r>
    <r>
      <rPr>
        <sz val="11"/>
        <color theme="1"/>
        <rFont val="Century Gothic"/>
        <family val="2"/>
      </rPr>
      <t>mit Zubhör - CH Produkt</t>
    </r>
  </si>
  <si>
    <r>
      <t>Digitalen Vollantomatischen</t>
    </r>
    <r>
      <rPr>
        <b/>
        <sz val="11"/>
        <color theme="1"/>
        <rFont val="Century Gothic"/>
        <family val="2"/>
      </rPr>
      <t xml:space="preserve"> Stoff-Zuschnide-Maschine </t>
    </r>
    <r>
      <rPr>
        <sz val="11"/>
        <color theme="1"/>
        <rFont val="Century Gothic"/>
        <family val="2"/>
      </rPr>
      <t>mit Zubhör - USA-Produkt</t>
    </r>
  </si>
  <si>
    <t>AUSNAHME sind bei GRÖSSEREN INVESTOREN-GRUPPE - Wozu diverse Kredite gesucht wird</t>
  </si>
  <si>
    <t>EINNAHMEN VON KLEIDER-IDEE = TYP-A - durch eigene Produktion von KLEIDER in der Einzelanfertigung - in eigen Verkaufs-Ateliers-Läden &amp; Verkaufs-E-Bus</t>
  </si>
  <si>
    <t>DIE EINNAHMEN WERDEN - IM TEAM &amp; DEN GESUCHTEN FACH-SPEZIALISTEN BERECHNET - AB DER 3. STUFE &amp; MIT DESSEN VERKAUFS-PREISEN</t>
  </si>
  <si>
    <t>Unternehmens-Gewinne werden IN PUNKTEN umgerechnet - von LKWnews.com-Gönner &amp; LKWnews.com-Partner - ausbezahlt werden **</t>
  </si>
  <si>
    <t>Deutsch-Webinaren/ Dein persönlicher Service/ LKW-Personal/ Branchen-News-Einnahmen</t>
  </si>
  <si>
    <t xml:space="preserve">EINNAHMEN VON LKWnews.com = TYP-B - durch Verkauf von Werbung bei der News-Seite/ Striming-Kanal/ Deutsch-Webinaren/ Verkauf von Unterrichts-Lern-Videos/ </t>
  </si>
  <si>
    <t>Tabelle-Nr.: 28/33</t>
  </si>
  <si>
    <t>Tabelle-Nr.: 27/33</t>
  </si>
  <si>
    <t>TYP-B - Stufe 1 - Berechnung für die sämtliche Druckmaterial- &amp; Porto-Kosten</t>
  </si>
  <si>
    <t>Tabelle-Nr.: 00/33</t>
  </si>
  <si>
    <t>Tabelle-Nr.: 01/33</t>
  </si>
  <si>
    <t>Tabelle-Nr.: 02/33</t>
  </si>
  <si>
    <t>Tabelle-Nr.: 03/33</t>
  </si>
  <si>
    <t>Tabelle-Nr.: 04/33</t>
  </si>
  <si>
    <t>Tabelle-Nr.: 05/33</t>
  </si>
  <si>
    <t>Tabelle-Nr.: 06/33</t>
  </si>
  <si>
    <t>Tabelle-Nr.: 07/33</t>
  </si>
  <si>
    <t>Tabelle-Nr.: 08/33</t>
  </si>
  <si>
    <t>Tabelle-Nr.: 10/33</t>
  </si>
  <si>
    <t>Tabelle-Nr.: 11/33</t>
  </si>
  <si>
    <t>Tabelle-Nr.: 12/33</t>
  </si>
  <si>
    <t>Tabelle-Nr.:13/33</t>
  </si>
  <si>
    <t>Tabelle-Nr.: 14/33</t>
  </si>
  <si>
    <t>Tabelle-Nr.: 15/33</t>
  </si>
  <si>
    <t>Tabelle-Nr.: 16/33</t>
  </si>
  <si>
    <t>Tabelle-Nr.: 17/33</t>
  </si>
  <si>
    <t>Tabelle-Nr.: 18/33</t>
  </si>
  <si>
    <t>Tabelle-Nr.: 19/33</t>
  </si>
  <si>
    <t>Tabelle-Nr.: 20/33</t>
  </si>
  <si>
    <t>Tabelle-Nr.: 21/33</t>
  </si>
  <si>
    <t>Tabelle-Nr.: 22/33</t>
  </si>
  <si>
    <t>Tabelle-Nr.: 23/33</t>
  </si>
  <si>
    <t>Tabelle-Nr.: 24/33</t>
  </si>
  <si>
    <t>Tabelle-Nr.: 25/33</t>
  </si>
  <si>
    <t>Tabelle-Nr.: 26/33</t>
  </si>
  <si>
    <t>28-Tabelle --- Total  TYP-B - Stufe 1 - Berechnung für die sämtliche Druckmaterial- &amp; Porto-Kosten</t>
  </si>
  <si>
    <t>29-Tabelle --- TYP-A &amp; TYP-B - Stufen 1 &amp; 2 - Gesamt-Total</t>
  </si>
  <si>
    <t>30-Tabelle --- TYP-A &amp; TYP-B - Stufe 1 - Gesamt-Total</t>
  </si>
  <si>
    <t>31-Tabelle --- TYP-A &amp; TYP-B - Stufe 2 - Gesamt-Total</t>
  </si>
  <si>
    <t>Tabelle-Nr.: 30/33</t>
  </si>
  <si>
    <t>Kuvert</t>
  </si>
  <si>
    <t>Porto für Post-Versand - DE</t>
  </si>
  <si>
    <t>Porto für Post-Versand - CH</t>
  </si>
  <si>
    <t>Porto für Post-Versand - AT</t>
  </si>
  <si>
    <t>Diverse Druck-Aufträge für Versand - PAUSCHAL für mehere Aufträge</t>
  </si>
  <si>
    <t>Tabelle-Nr.: 09/33</t>
  </si>
  <si>
    <t>Tabelle-Nr.: 29/33</t>
  </si>
  <si>
    <t>Tabelle-Nr.: 31/33</t>
  </si>
  <si>
    <t>TYB-A ---  Stufe 2 --- Berechnung der Personal-Kosten --- Für 6 Monaten</t>
  </si>
  <si>
    <t xml:space="preserve">TYB-B ---  Stufe 2 --- Berechnung der Personal-Kosten --- Für 6 Monaten    </t>
  </si>
  <si>
    <t>6100-01</t>
  </si>
  <si>
    <t>6100-02</t>
  </si>
  <si>
    <t>6200-01</t>
  </si>
  <si>
    <t>6200-02</t>
  </si>
  <si>
    <t>Fach-Dozent-Nr: 030 (40%) als Ernährungs-Berater - Fach-Thema: Der Magen &amp; Darm - Dessen Aufgaben</t>
  </si>
  <si>
    <t>Fach-Dozent-Nr: 033 (40%) &amp; Experte von Überlänge &amp; Schwer-Transporte Touren-Berechnen &amp; Stadliche-Vorschifen - Fragen - DE</t>
  </si>
  <si>
    <t>28-Tabelle --- TYP-B - Stufe 1 - Berechnung für die sämtliche Druckmaterial- &amp; Porto-Kosten</t>
  </si>
  <si>
    <t>Telefonbuch-Eintrag mit Werbung - Lizenz - DE</t>
  </si>
  <si>
    <t>Telefonbuch-Eintrag mit Werbung - Lizenz - CH</t>
  </si>
  <si>
    <t>Telefonbuch-Eintrag mit Werbung - Lizenz -  AT</t>
  </si>
  <si>
    <t xml:space="preserve">TYP-B - Stufe 1 - Berechnung der IT-Lizenen </t>
  </si>
  <si>
    <t>Nachrichten-Agentur - REUTERS Weltweit (Lizenz 365 Tage)</t>
  </si>
  <si>
    <t>Unternehmungs-Aufbau-Konzept von Monika Nabholz - Version 3.3 - Stand: 14. Oktober 2025 - UID &amp; MWSt-Nr.: CHE-431.821.130</t>
  </si>
  <si>
    <t>Welches zu günstigen - bis max. 2%-Zins - bis 30-Monats-Zahl-Pause &amp; in 60-Rückzahl-Monats-Raten zu begleichen sind</t>
  </si>
  <si>
    <t>Version 4.0 - folgt bis Ende Januar 2025</t>
  </si>
  <si>
    <t>1231-01</t>
  </si>
  <si>
    <t>1231-02</t>
  </si>
  <si>
    <t>1231-03</t>
  </si>
  <si>
    <t>1231-04</t>
  </si>
  <si>
    <t>1231-05</t>
  </si>
  <si>
    <t>1231-06</t>
  </si>
  <si>
    <t>1231-07</t>
  </si>
  <si>
    <t>1231-08</t>
  </si>
  <si>
    <t>1231-09</t>
  </si>
  <si>
    <t>1231-10</t>
  </si>
  <si>
    <t>1231-11</t>
  </si>
  <si>
    <t>1231-12</t>
  </si>
  <si>
    <t>Fachperson - Telefonmarketing-Verkauf - DE - (Bis Max. 50%)</t>
  </si>
  <si>
    <t>Fachperson - Telefonmarketing-Verkauf - CH - (Bis Max. 50%)</t>
  </si>
  <si>
    <t>Fachperson - Telefonmarketing-Verkauf - AT - (Bis Max. 50%)</t>
  </si>
  <si>
    <t>1231-13</t>
  </si>
  <si>
    <t>1231-14</t>
  </si>
  <si>
    <t>1231-15</t>
  </si>
  <si>
    <t>1231-16</t>
  </si>
  <si>
    <t>1231-17</t>
  </si>
  <si>
    <t>1231-18</t>
  </si>
  <si>
    <t>Fachperson - Diverse leichten Adminstrativen-Arbeiten am PC - DE - (Bis Max. 50%)</t>
  </si>
  <si>
    <t>Fachperson - Diverse leichten Adminstrativen-Arbeiten am PC - CH - (Bis Max. 50%)</t>
  </si>
  <si>
    <t>1331-01</t>
  </si>
  <si>
    <t>1331-02</t>
  </si>
  <si>
    <t>1331-03</t>
  </si>
  <si>
    <t>1331-04</t>
  </si>
  <si>
    <t>1331-05</t>
  </si>
  <si>
    <t>1331-06</t>
  </si>
  <si>
    <t>1431-01</t>
  </si>
  <si>
    <t>Fachperson - Diverse leichten Adminstrativen-Arbeiten am PC - AT - (Bis Max. 50%)</t>
  </si>
  <si>
    <t>1431-02</t>
  </si>
  <si>
    <t>1431-03</t>
  </si>
  <si>
    <t>1431-04</t>
  </si>
  <si>
    <t>1431-05</t>
  </si>
  <si>
    <t>1431-06</t>
  </si>
  <si>
    <t>Comic-Zeichner -Karikaturist - Grafiker -  2h Zeit-Aufwand für die Erstellung 1 Bild pro Tag - (Bis Max. 50%)</t>
  </si>
  <si>
    <t>Kauf von Sach-&amp; Fach-Bücher bzw. Dokumentationen für Erstellung von Bildungs- &amp; Deutschwebinaren</t>
  </si>
  <si>
    <t xml:space="preserve">06-Tabelle --- Total   TYP-A &amp; B - Berechnung Mitarbeiter Lizenen - GROSSES -Paket </t>
  </si>
  <si>
    <t xml:space="preserve">Viren-Dozent-Nr: 197 (40%) </t>
  </si>
  <si>
    <t xml:space="preserve">Schlaf-Dozent-Nr: 198 (40%) </t>
  </si>
  <si>
    <t xml:space="preserve">Unsere DNA-Dozent-Nr: 199 (40%) </t>
  </si>
  <si>
    <t xml:space="preserve">Pilz-Dozent-Nr: 200 (40%) </t>
  </si>
  <si>
    <t xml:space="preserve">Algen-Dozent-Nr: 201 (40%) </t>
  </si>
  <si>
    <t xml:space="preserve">Mehlwürmer-/ Insekten-Dozent-Nr: 202 (40%) </t>
  </si>
  <si>
    <t xml:space="preserve">Nuss-Früchte-Dozent-Nr: 203 (40%) </t>
  </si>
  <si>
    <t xml:space="preserve">Unsere täglichen Vitamine-Dozent-Nr: 205 (40%) </t>
  </si>
  <si>
    <t xml:space="preserve">Kaffee-/ Kakao-/ Soja-/ Tee-Dozent-Nr: 204 (40%) </t>
  </si>
  <si>
    <t xml:space="preserve">Unsere Schaff-/Ziegen-/Kuh-Milch-Produkte-Dozent-Nr: 206 (40%) </t>
  </si>
  <si>
    <t xml:space="preserve">Unsere Fleisch-Produkte-Dozent-Nr: 207 (40%) </t>
  </si>
  <si>
    <t xml:space="preserve">Unsere Fisch-Produkte-Dozent-Nr: 208 (40%) </t>
  </si>
  <si>
    <t xml:space="preserve">Unsere Geflügel-Eier-Produkte-Dozent-Nr: 209 (40%) </t>
  </si>
  <si>
    <t xml:space="preserve">Unsere Getreide-Produkte-Dozent-Nr: 210 (40%) </t>
  </si>
  <si>
    <t xml:space="preserve">Früchte-Produkte-Dozent-Nr: 211 (40%) </t>
  </si>
  <si>
    <t xml:space="preserve">Unsere Gemüse-Produkte-Dozent-Nr: 212 (40%) </t>
  </si>
  <si>
    <t xml:space="preserve">Unsere Kohl-Gemüse-Produkte-Dozent-Nr: 213 (40%) </t>
  </si>
  <si>
    <t xml:space="preserve">Unsere Kartoffel-Produkte-Dozent-Nr: 214 (40%) </t>
  </si>
  <si>
    <t xml:space="preserve">Unsere Orangen-Produkte-Dozent-Nr: 215 (40%) </t>
  </si>
  <si>
    <t xml:space="preserve">Baum-/ Wald-Dozent-Nr: 216 (40%) </t>
  </si>
  <si>
    <t xml:space="preserve">Wurzel-Gemüse-Produkte-Dozent-Nr: 217 (40%) </t>
  </si>
  <si>
    <t xml:space="preserve">Die Jahres-Zeiten auf unser Mutter Erde-Dozent-Nr: 219 (40%) </t>
  </si>
  <si>
    <t xml:space="preserve">Die Luft - Höhen-/ Druck-Luft-Dozent-Nr: 220 (40%) </t>
  </si>
  <si>
    <t xml:space="preserve">Unsere Body-Masse - Berechnungs-Dozent-Nr: 221 (40%) </t>
  </si>
  <si>
    <t xml:space="preserve">Unsere Muskeln - Unsere Körper-Kraft-Dozent-Nr: 222 (40%) </t>
  </si>
  <si>
    <t xml:space="preserve">Unsere Heimischen Garten-Gewürz-Rrodukte-Dozent-Nr: 223 (40%) </t>
  </si>
  <si>
    <t xml:space="preserve">Unsere Süd-Gewürz-Rrodukte-Dozent-Nr: 224 (40%) </t>
  </si>
  <si>
    <t xml:space="preserve">Unser Meer-Salz-Dozent-Nr: 225 (40%) </t>
  </si>
  <si>
    <t xml:space="preserve">Unsere Salz-Produkte-Dozent-Nr: 226 (40%) </t>
  </si>
  <si>
    <t xml:space="preserve">Unsere Zücker-Produkte-Dozent-Nr: 227 (40%) </t>
  </si>
  <si>
    <t xml:space="preserve">Unsere Bienen-/ Insekten-Dozent-Nr: 228 (40%) </t>
  </si>
  <si>
    <t xml:space="preserve">Unsere Honig-Produkte-Dozent-Nr: 229 (40%) </t>
  </si>
  <si>
    <t xml:space="preserve">Unsere Sonne-&amp; Wärme-Dozent-Nr: 230 (40%) </t>
  </si>
  <si>
    <t xml:space="preserve">Die gefahren bei Sonnen-Wind-Dozent Nr: 231 (40%) </t>
  </si>
  <si>
    <t xml:space="preserve">Unsere Nacht-Licht Verschmutzungs-Dozent bei Insekten-Nr: 232 (40%) </t>
  </si>
  <si>
    <t xml:space="preserve">Unsere Baumwoll-Produktions-Dozent Nr: 233 (40%) </t>
  </si>
  <si>
    <t xml:space="preserve">Unsere Leder-Produktions-Dozent Nr: 234 (40%) </t>
  </si>
  <si>
    <t xml:space="preserve">Unsere Stoff-Produktions-Dozent Nr: 235 (40%) </t>
  </si>
  <si>
    <t xml:space="preserve">Baum-Wurzel &amp; dessen Erde - in unseren Wäldern-Dozent-Nr: 218 (40%) </t>
  </si>
  <si>
    <t>1230-07</t>
  </si>
  <si>
    <t>1230-08</t>
  </si>
  <si>
    <t>1230-09</t>
  </si>
  <si>
    <t>1230-10</t>
  </si>
  <si>
    <t>1230-11</t>
  </si>
  <si>
    <t>1230-12</t>
  </si>
  <si>
    <t>1330-05</t>
  </si>
  <si>
    <t>1330-06</t>
  </si>
  <si>
    <t>1330-07</t>
  </si>
  <si>
    <t>1330-08</t>
  </si>
  <si>
    <t>1430-05</t>
  </si>
  <si>
    <t>1430-06</t>
  </si>
  <si>
    <t>1430-07</t>
  </si>
  <si>
    <t>1430-08</t>
  </si>
  <si>
    <t>1570-03</t>
  </si>
  <si>
    <t>1231-19</t>
  </si>
  <si>
    <t>1231-20</t>
  </si>
  <si>
    <t>1231-21</t>
  </si>
  <si>
    <t>1231-22</t>
  </si>
  <si>
    <t>1231-23</t>
  </si>
  <si>
    <t>1231-24</t>
  </si>
  <si>
    <t>1331-31</t>
  </si>
  <si>
    <t>1331-07</t>
  </si>
  <si>
    <t>1331-08</t>
  </si>
  <si>
    <t>1331-09</t>
  </si>
  <si>
    <t>1331-10</t>
  </si>
  <si>
    <t>1331-11</t>
  </si>
  <si>
    <t>1331-12</t>
  </si>
  <si>
    <t>1431-07</t>
  </si>
  <si>
    <t>1431-08</t>
  </si>
  <si>
    <t>1431-09</t>
  </si>
  <si>
    <t>1431-10</t>
  </si>
  <si>
    <t>1431-11</t>
  </si>
  <si>
    <t>1331-13</t>
  </si>
  <si>
    <t>1331-14</t>
  </si>
  <si>
    <t>1431-12</t>
  </si>
  <si>
    <t>1431-13</t>
  </si>
  <si>
    <t>1431-14</t>
  </si>
  <si>
    <t>1575-01</t>
  </si>
  <si>
    <t>1575-02</t>
  </si>
  <si>
    <t>TEAM-Leitung - DE -für die Diverse leichten Adminstrativen-Arbeiten am PC</t>
  </si>
  <si>
    <t>TEAM-Leitung - CH/ AT -für die Diverse leichten Adminstrativen-Arbeiten am PC</t>
  </si>
  <si>
    <t>1575-03</t>
  </si>
  <si>
    <t>1575-04</t>
  </si>
  <si>
    <t>1575-05</t>
  </si>
  <si>
    <t>1575-06</t>
  </si>
  <si>
    <t xml:space="preserve">TEAM-Leitung - DE -Telefonmarketing-Verkauf </t>
  </si>
  <si>
    <t xml:space="preserve">TEAM-Leitung - CH/ AT -Telefonmarketing-Verkauf </t>
  </si>
  <si>
    <t>1570-04</t>
  </si>
  <si>
    <t>1570-05</t>
  </si>
  <si>
    <t>1570-06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</si>
</sst>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&quot;CHF&quot;\ #,##0.00"/>
    <numFmt numFmtId="165" formatCode="&quot;CHF&quot;\ #,##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Aptos Narrow"/>
      <family val="2"/>
      <scheme val="minor"/>
    </font>
    <font>
      <b/>
      <sz val="11"/>
      <color rgb="FFC00000"/>
      <name val="Century Gothic"/>
      <family val="2"/>
    </font>
    <font>
      <b/>
      <sz val="11"/>
      <color rgb="FFC00000"/>
      <name val="Aptos Narrow"/>
      <family val="2"/>
      <scheme val="minor"/>
    </font>
    <font>
      <b/>
      <sz val="11"/>
      <color theme="0"/>
      <name val="Century Gothic"/>
      <family val="2"/>
    </font>
    <font>
      <b/>
      <sz val="16"/>
      <color theme="0"/>
      <name val="Century Gothic"/>
      <family val="2"/>
    </font>
    <font>
      <b/>
      <sz val="22"/>
      <color theme="0"/>
      <name val="Century Gothic"/>
      <family val="2"/>
    </font>
    <font>
      <b/>
      <u/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6"/>
      <color theme="1"/>
      <name val="Aptos Narrow"/>
      <family val="2"/>
      <scheme val="minor"/>
    </font>
    <font>
      <sz val="11"/>
      <color rgb="FFC00000"/>
      <name val="Century Gothic"/>
      <family val="2"/>
    </font>
    <font>
      <sz val="11"/>
      <color rgb="FF1D1D1F"/>
      <name val="Century Gothic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entury Gothic"/>
      <family val="2"/>
    </font>
    <font>
      <sz val="16"/>
      <color theme="1"/>
      <name val="Aptos Narrow"/>
      <family val="2"/>
      <scheme val="minor"/>
    </font>
    <font>
      <b/>
      <u/>
      <sz val="22"/>
      <color theme="1"/>
      <name val="Century Gothic"/>
      <family val="2"/>
    </font>
    <font>
      <sz val="8"/>
      <color theme="1"/>
      <name val="Century Gothic"/>
      <family val="2"/>
    </font>
    <font>
      <sz val="11"/>
      <color rgb="FF333333"/>
      <name val="Century Gothic"/>
      <family val="2"/>
    </font>
    <font>
      <i/>
      <sz val="16"/>
      <color theme="1"/>
      <name val="Century Gothic"/>
      <family val="2"/>
    </font>
    <font>
      <b/>
      <sz val="11"/>
      <color rgb="FF333333"/>
      <name val="Century Gothic"/>
      <family val="2"/>
    </font>
    <font>
      <b/>
      <sz val="16"/>
      <color rgb="FFFFFF0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D5D5D5"/>
      </bottom>
      <diagonal/>
    </border>
    <border>
      <left/>
      <right/>
      <top/>
      <bottom style="thick">
        <color rgb="FFE7E7E7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1">
    <xf numFmtId="0" fontId="0" fillId="0" borderId="0" xfId="0"/>
    <xf numFmtId="164" fontId="1" fillId="0" borderId="0" xfId="0" applyNumberFormat="1" applyFont="1" applyAlignment="1">
      <alignment horizontal="left" vertical="top"/>
    </xf>
    <xf numFmtId="0" fontId="1" fillId="0" borderId="0" xfId="0" applyFont="1"/>
    <xf numFmtId="165" fontId="1" fillId="0" borderId="0" xfId="0" applyNumberFormat="1" applyFont="1" applyAlignment="1">
      <alignment horizontal="right" vertical="top"/>
    </xf>
    <xf numFmtId="0" fontId="1" fillId="2" borderId="0" xfId="0" applyFont="1" applyFill="1"/>
    <xf numFmtId="0" fontId="2" fillId="2" borderId="0" xfId="0" applyFont="1" applyFill="1"/>
    <xf numFmtId="0" fontId="0" fillId="0" borderId="0" xfId="0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right" vertical="top"/>
    </xf>
    <xf numFmtId="0" fontId="3" fillId="0" borderId="1" xfId="0" applyFont="1" applyBorder="1"/>
    <xf numFmtId="164" fontId="3" fillId="0" borderId="0" xfId="0" applyNumberFormat="1" applyFont="1" applyAlignment="1">
      <alignment horizontal="right" vertical="top"/>
    </xf>
    <xf numFmtId="0" fontId="4" fillId="0" borderId="0" xfId="0" applyFont="1"/>
    <xf numFmtId="164" fontId="1" fillId="4" borderId="0" xfId="0" applyNumberFormat="1" applyFont="1" applyFill="1"/>
    <xf numFmtId="0" fontId="1" fillId="4" borderId="0" xfId="0" applyFont="1" applyFill="1"/>
    <xf numFmtId="164" fontId="1" fillId="4" borderId="0" xfId="0" applyNumberFormat="1" applyFont="1" applyFill="1" applyAlignment="1">
      <alignment horizontal="right" vertical="top"/>
    </xf>
    <xf numFmtId="3" fontId="1" fillId="4" borderId="0" xfId="0" applyNumberFormat="1" applyFont="1" applyFill="1" applyAlignment="1">
      <alignment horizontal="right" vertical="top"/>
    </xf>
    <xf numFmtId="164" fontId="2" fillId="0" borderId="0" xfId="0" applyNumberFormat="1" applyFont="1"/>
    <xf numFmtId="164" fontId="2" fillId="0" borderId="1" xfId="0" applyNumberFormat="1" applyFont="1" applyBorder="1"/>
    <xf numFmtId="0" fontId="1" fillId="0" borderId="1" xfId="0" applyFont="1" applyBorder="1"/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/>
    <xf numFmtId="0" fontId="2" fillId="0" borderId="0" xfId="0" applyFont="1"/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 vertical="top"/>
    </xf>
    <xf numFmtId="3" fontId="1" fillId="0" borderId="1" xfId="0" applyNumberFormat="1" applyFont="1" applyBorder="1" applyAlignment="1">
      <alignment horizontal="right" vertical="top"/>
    </xf>
    <xf numFmtId="0" fontId="6" fillId="0" borderId="0" xfId="1" applyFont="1"/>
    <xf numFmtId="0" fontId="6" fillId="0" borderId="0" xfId="1" applyFont="1" applyFill="1"/>
    <xf numFmtId="0" fontId="1" fillId="0" borderId="0" xfId="0" applyFont="1" applyAlignment="1">
      <alignment horizontal="right"/>
    </xf>
    <xf numFmtId="164" fontId="2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vertical="top"/>
    </xf>
    <xf numFmtId="0" fontId="7" fillId="0" borderId="0" xfId="1" applyFont="1"/>
    <xf numFmtId="164" fontId="2" fillId="0" borderId="0" xfId="0" applyNumberFormat="1" applyFont="1" applyAlignment="1">
      <alignment horizontal="right" vertical="top"/>
    </xf>
    <xf numFmtId="164" fontId="2" fillId="4" borderId="0" xfId="0" applyNumberFormat="1" applyFont="1" applyFill="1"/>
    <xf numFmtId="164" fontId="2" fillId="4" borderId="0" xfId="0" applyNumberFormat="1" applyFont="1" applyFill="1" applyAlignment="1">
      <alignment horizontal="left" vertical="top"/>
    </xf>
    <xf numFmtId="0" fontId="2" fillId="4" borderId="0" xfId="0" applyFont="1" applyFill="1"/>
    <xf numFmtId="0" fontId="6" fillId="4" borderId="0" xfId="0" applyFont="1" applyFill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left" vertical="top"/>
    </xf>
    <xf numFmtId="0" fontId="8" fillId="5" borderId="0" xfId="0" applyFont="1" applyFill="1"/>
    <xf numFmtId="0" fontId="8" fillId="5" borderId="0" xfId="0" applyFont="1" applyFill="1" applyAlignment="1">
      <alignment horizontal="left" vertical="top"/>
    </xf>
    <xf numFmtId="164" fontId="8" fillId="5" borderId="0" xfId="0" applyNumberFormat="1" applyFont="1" applyFill="1" applyAlignment="1">
      <alignment horizontal="left" vertical="top"/>
    </xf>
    <xf numFmtId="0" fontId="1" fillId="0" borderId="0" xfId="1" applyFont="1"/>
    <xf numFmtId="0" fontId="1" fillId="0" borderId="0" xfId="0" applyFont="1" applyAlignment="1">
      <alignment horizontal="left" vertical="top"/>
    </xf>
    <xf numFmtId="0" fontId="10" fillId="5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top"/>
    </xf>
    <xf numFmtId="0" fontId="3" fillId="0" borderId="0" xfId="0" applyFont="1"/>
    <xf numFmtId="3" fontId="3" fillId="0" borderId="0" xfId="0" applyNumberFormat="1" applyFont="1" applyAlignment="1">
      <alignment horizontal="right" vertical="top"/>
    </xf>
    <xf numFmtId="164" fontId="3" fillId="0" borderId="0" xfId="0" applyNumberFormat="1" applyFont="1"/>
    <xf numFmtId="164" fontId="3" fillId="0" borderId="2" xfId="0" applyNumberFormat="1" applyFont="1" applyBorder="1"/>
    <xf numFmtId="164" fontId="2" fillId="0" borderId="3" xfId="0" applyNumberFormat="1" applyFont="1" applyBorder="1"/>
    <xf numFmtId="164" fontId="2" fillId="7" borderId="0" xfId="0" applyNumberFormat="1" applyFont="1" applyFill="1"/>
    <xf numFmtId="0" fontId="0" fillId="4" borderId="0" xfId="0" applyFill="1"/>
    <xf numFmtId="1" fontId="6" fillId="0" borderId="0" xfId="1" applyNumberFormat="1" applyFont="1" applyAlignment="1">
      <alignment horizontal="right" vertical="top"/>
    </xf>
    <xf numFmtId="164" fontId="11" fillId="0" borderId="0" xfId="0" applyNumberFormat="1" applyFont="1"/>
    <xf numFmtId="0" fontId="1" fillId="0" borderId="0" xfId="1" applyFont="1" applyFill="1"/>
    <xf numFmtId="0" fontId="12" fillId="0" borderId="0" xfId="0" applyFont="1"/>
    <xf numFmtId="164" fontId="1" fillId="7" borderId="0" xfId="0" applyNumberFormat="1" applyFont="1" applyFill="1"/>
    <xf numFmtId="3" fontId="2" fillId="0" borderId="0" xfId="0" applyNumberFormat="1" applyFont="1" applyAlignment="1">
      <alignment horizontal="right" vertical="top"/>
    </xf>
    <xf numFmtId="0" fontId="13" fillId="0" borderId="0" xfId="0" applyFont="1"/>
    <xf numFmtId="164" fontId="2" fillId="7" borderId="1" xfId="0" applyNumberFormat="1" applyFont="1" applyFill="1" applyBorder="1"/>
    <xf numFmtId="0" fontId="14" fillId="0" borderId="0" xfId="1" applyFont="1"/>
    <xf numFmtId="0" fontId="2" fillId="0" borderId="0" xfId="1" applyFont="1"/>
    <xf numFmtId="0" fontId="15" fillId="0" borderId="0" xfId="0" applyFont="1"/>
    <xf numFmtId="0" fontId="2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 wrapText="1"/>
    </xf>
    <xf numFmtId="1" fontId="17" fillId="4" borderId="0" xfId="0" applyNumberFormat="1" applyFont="1" applyFill="1" applyAlignment="1">
      <alignment horizontal="left" vertical="top" wrapText="1"/>
    </xf>
    <xf numFmtId="164" fontId="17" fillId="4" borderId="0" xfId="0" applyNumberFormat="1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6" fillId="0" borderId="0" xfId="1" applyFont="1" applyAlignment="1">
      <alignment horizontal="left" vertical="top" wrapText="1"/>
    </xf>
    <xf numFmtId="1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0" fontId="12" fillId="8" borderId="0" xfId="0" applyFont="1" applyFill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6" fillId="0" borderId="0" xfId="1" applyFont="1" applyAlignment="1">
      <alignment horizontal="left" vertical="top"/>
    </xf>
    <xf numFmtId="1" fontId="1" fillId="0" borderId="0" xfId="0" applyNumberFormat="1" applyFont="1" applyAlignment="1">
      <alignment horizontal="center" vertical="top"/>
    </xf>
    <xf numFmtId="0" fontId="6" fillId="0" borderId="0" xfId="1" applyFont="1" applyAlignment="1">
      <alignment vertical="center" wrapText="1"/>
    </xf>
    <xf numFmtId="0" fontId="1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left" vertical="top"/>
    </xf>
    <xf numFmtId="1" fontId="1" fillId="4" borderId="0" xfId="0" applyNumberFormat="1" applyFont="1" applyFill="1" applyAlignment="1">
      <alignment horizontal="center" vertical="top"/>
    </xf>
    <xf numFmtId="164" fontId="2" fillId="4" borderId="0" xfId="0" applyNumberFormat="1" applyFont="1" applyFill="1" applyAlignment="1">
      <alignment horizontal="right" vertical="top"/>
    </xf>
    <xf numFmtId="164" fontId="3" fillId="0" borderId="1" xfId="0" applyNumberFormat="1" applyFont="1" applyBorder="1" applyAlignment="1">
      <alignment horizontal="right"/>
    </xf>
    <xf numFmtId="1" fontId="8" fillId="5" borderId="0" xfId="0" applyNumberFormat="1" applyFont="1" applyFill="1" applyAlignment="1">
      <alignment horizontal="right" vertical="top"/>
    </xf>
    <xf numFmtId="49" fontId="8" fillId="5" borderId="0" xfId="0" applyNumberFormat="1" applyFont="1" applyFill="1" applyAlignment="1">
      <alignment horizontal="right" vertical="top"/>
    </xf>
    <xf numFmtId="1" fontId="9" fillId="5" borderId="0" xfId="0" applyNumberFormat="1" applyFont="1" applyFill="1" applyAlignment="1">
      <alignment horizontal="right" vertical="top"/>
    </xf>
    <xf numFmtId="1" fontId="2" fillId="2" borderId="0" xfId="0" applyNumberFormat="1" applyFont="1" applyFill="1" applyAlignment="1">
      <alignment horizontal="right" vertical="top"/>
    </xf>
    <xf numFmtId="49" fontId="2" fillId="2" borderId="0" xfId="0" applyNumberFormat="1" applyFont="1" applyFill="1" applyAlignment="1">
      <alignment horizontal="right" vertical="top"/>
    </xf>
    <xf numFmtId="1" fontId="17" fillId="4" borderId="0" xfId="0" applyNumberFormat="1" applyFont="1" applyFill="1" applyAlignment="1">
      <alignment horizontal="right" vertical="top"/>
    </xf>
    <xf numFmtId="49" fontId="17" fillId="4" borderId="0" xfId="0" applyNumberFormat="1" applyFont="1" applyFill="1" applyAlignment="1">
      <alignment horizontal="right" vertical="top"/>
    </xf>
    <xf numFmtId="1" fontId="2" fillId="4" borderId="0" xfId="0" applyNumberFormat="1" applyFont="1" applyFill="1" applyAlignment="1">
      <alignment horizontal="right" vertical="top"/>
    </xf>
    <xf numFmtId="49" fontId="2" fillId="4" borderId="0" xfId="0" applyNumberFormat="1" applyFont="1" applyFill="1" applyAlignment="1">
      <alignment horizontal="right" vertical="top"/>
    </xf>
    <xf numFmtId="0" fontId="6" fillId="0" borderId="0" xfId="1" applyFont="1" applyAlignment="1">
      <alignment horizontal="left" vertical="center" wrapText="1"/>
    </xf>
    <xf numFmtId="1" fontId="1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0" fontId="1" fillId="4" borderId="0" xfId="0" applyFont="1" applyFill="1" applyAlignment="1">
      <alignment horizontal="center"/>
    </xf>
    <xf numFmtId="0" fontId="6" fillId="4" borderId="0" xfId="1" applyFont="1" applyFill="1" applyAlignment="1">
      <alignment horizontal="left" vertical="center" wrapText="1"/>
    </xf>
    <xf numFmtId="1" fontId="1" fillId="4" borderId="0" xfId="0" applyNumberFormat="1" applyFont="1" applyFill="1" applyAlignment="1">
      <alignment horizontal="right" vertical="top"/>
    </xf>
    <xf numFmtId="49" fontId="1" fillId="4" borderId="0" xfId="0" applyNumberFormat="1" applyFont="1" applyFill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49" fontId="1" fillId="0" borderId="0" xfId="0" applyNumberFormat="1" applyFont="1" applyAlignment="1">
      <alignment horizontal="right" vertical="top"/>
    </xf>
    <xf numFmtId="1" fontId="12" fillId="0" borderId="0" xfId="0" applyNumberFormat="1" applyFont="1" applyAlignment="1">
      <alignment horizontal="right" vertical="top"/>
    </xf>
    <xf numFmtId="1" fontId="12" fillId="4" borderId="0" xfId="0" applyNumberFormat="1" applyFont="1" applyFill="1" applyAlignment="1">
      <alignment horizontal="right" vertical="top"/>
    </xf>
    <xf numFmtId="0" fontId="6" fillId="4" borderId="0" xfId="1" applyFont="1" applyFill="1"/>
    <xf numFmtId="164" fontId="2" fillId="0" borderId="0" xfId="0" applyNumberFormat="1" applyFont="1" applyAlignment="1">
      <alignment vertical="top"/>
    </xf>
    <xf numFmtId="1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49" fontId="0" fillId="0" borderId="0" xfId="0" applyNumberFormat="1" applyAlignment="1">
      <alignment horizontal="right" vertical="top"/>
    </xf>
    <xf numFmtId="49" fontId="9" fillId="5" borderId="0" xfId="0" applyNumberFormat="1" applyFont="1" applyFill="1" applyAlignment="1">
      <alignment horizontal="right" vertical="top"/>
    </xf>
    <xf numFmtId="49" fontId="17" fillId="4" borderId="0" xfId="0" applyNumberFormat="1" applyFont="1" applyFill="1" applyAlignment="1">
      <alignment horizontal="left" vertical="top"/>
    </xf>
    <xf numFmtId="49" fontId="2" fillId="4" borderId="0" xfId="0" applyNumberFormat="1" applyFont="1" applyFill="1" applyAlignment="1">
      <alignment horizontal="left" vertical="top"/>
    </xf>
    <xf numFmtId="49" fontId="12" fillId="0" borderId="0" xfId="0" applyNumberFormat="1" applyFont="1" applyAlignment="1">
      <alignment horizontal="right" vertical="top"/>
    </xf>
    <xf numFmtId="49" fontId="12" fillId="4" borderId="0" xfId="0" applyNumberFormat="1" applyFont="1" applyFill="1" applyAlignment="1">
      <alignment horizontal="right" vertical="top"/>
    </xf>
    <xf numFmtId="49" fontId="18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horizontal="right" vertical="top" wrapText="1"/>
    </xf>
    <xf numFmtId="164" fontId="12" fillId="8" borderId="0" xfId="0" applyNumberFormat="1" applyFont="1" applyFill="1" applyAlignment="1">
      <alignment vertical="center" wrapText="1"/>
    </xf>
    <xf numFmtId="164" fontId="16" fillId="0" borderId="0" xfId="0" applyNumberFormat="1" applyFont="1"/>
    <xf numFmtId="0" fontId="3" fillId="0" borderId="0" xfId="0" applyFont="1" applyAlignment="1">
      <alignment horizontal="center" vertical="top" wrapText="1"/>
    </xf>
    <xf numFmtId="0" fontId="8" fillId="5" borderId="0" xfId="0" applyFont="1" applyFill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1" fontId="17" fillId="4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horizontal="right" vertical="top"/>
    </xf>
    <xf numFmtId="0" fontId="1" fillId="0" borderId="0" xfId="0" applyFont="1" applyAlignment="1">
      <alignment horizontal="right" vertical="top"/>
    </xf>
    <xf numFmtId="0" fontId="3" fillId="0" borderId="0" xfId="1" applyFont="1"/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right" vertical="top"/>
    </xf>
    <xf numFmtId="164" fontId="3" fillId="4" borderId="0" xfId="0" applyNumberFormat="1" applyFont="1" applyFill="1" applyAlignment="1">
      <alignment horizontal="left" vertical="top"/>
    </xf>
    <xf numFmtId="164" fontId="3" fillId="4" borderId="0" xfId="0" applyNumberFormat="1" applyFont="1" applyFill="1"/>
    <xf numFmtId="164" fontId="4" fillId="0" borderId="0" xfId="0" applyNumberFormat="1" applyFont="1" applyAlignment="1">
      <alignment horizontal="right" vertical="top"/>
    </xf>
    <xf numFmtId="164" fontId="16" fillId="0" borderId="0" xfId="0" applyNumberFormat="1" applyFont="1" applyAlignment="1">
      <alignment horizontal="right" vertical="top"/>
    </xf>
    <xf numFmtId="164" fontId="13" fillId="0" borderId="0" xfId="0" applyNumberFormat="1" applyFont="1"/>
    <xf numFmtId="164" fontId="0" fillId="0" borderId="0" xfId="0" applyNumberFormat="1"/>
    <xf numFmtId="0" fontId="1" fillId="7" borderId="0" xfId="0" applyFont="1" applyFill="1"/>
    <xf numFmtId="49" fontId="1" fillId="0" borderId="0" xfId="0" applyNumberFormat="1" applyFont="1"/>
    <xf numFmtId="0" fontId="19" fillId="7" borderId="0" xfId="0" applyFont="1" applyFill="1"/>
    <xf numFmtId="49" fontId="1" fillId="7" borderId="0" xfId="0" applyNumberFormat="1" applyFont="1" applyFill="1"/>
    <xf numFmtId="49" fontId="2" fillId="0" borderId="0" xfId="0" applyNumberFormat="1" applyFont="1"/>
    <xf numFmtId="0" fontId="20" fillId="0" borderId="0" xfId="0" applyFont="1"/>
    <xf numFmtId="49" fontId="20" fillId="0" borderId="0" xfId="0" applyNumberFormat="1" applyFont="1"/>
    <xf numFmtId="49" fontId="1" fillId="10" borderId="0" xfId="0" applyNumberFormat="1" applyFont="1" applyFill="1"/>
    <xf numFmtId="49" fontId="1" fillId="11" borderId="0" xfId="0" applyNumberFormat="1" applyFont="1" applyFill="1"/>
    <xf numFmtId="49" fontId="1" fillId="2" borderId="0" xfId="0" applyNumberFormat="1" applyFont="1" applyFill="1"/>
    <xf numFmtId="49" fontId="1" fillId="12" borderId="0" xfId="0" applyNumberFormat="1" applyFont="1" applyFill="1"/>
    <xf numFmtId="0" fontId="20" fillId="13" borderId="0" xfId="0" applyFont="1" applyFill="1"/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2" borderId="0" xfId="0" applyFill="1"/>
    <xf numFmtId="0" fontId="1" fillId="14" borderId="0" xfId="0" applyFont="1" applyFill="1" applyAlignment="1">
      <alignment horizontal="left" vertical="top"/>
    </xf>
    <xf numFmtId="0" fontId="1" fillId="7" borderId="0" xfId="0" applyFont="1" applyFill="1" applyAlignment="1">
      <alignment horizontal="left" vertical="top"/>
    </xf>
    <xf numFmtId="0" fontId="3" fillId="2" borderId="0" xfId="0" applyFont="1" applyFill="1"/>
    <xf numFmtId="0" fontId="4" fillId="4" borderId="0" xfId="0" applyFont="1" applyFill="1"/>
    <xf numFmtId="0" fontId="1" fillId="7" borderId="0" xfId="1" applyFont="1" applyFill="1"/>
    <xf numFmtId="3" fontId="4" fillId="0" borderId="0" xfId="0" applyNumberFormat="1" applyFont="1" applyAlignment="1">
      <alignment horizontal="right" vertical="top"/>
    </xf>
    <xf numFmtId="164" fontId="4" fillId="0" borderId="0" xfId="0" applyNumberFormat="1" applyFont="1"/>
    <xf numFmtId="3" fontId="4" fillId="4" borderId="0" xfId="0" applyNumberFormat="1" applyFont="1" applyFill="1" applyAlignment="1">
      <alignment horizontal="right" vertical="top"/>
    </xf>
    <xf numFmtId="164" fontId="4" fillId="4" borderId="0" xfId="0" applyNumberFormat="1" applyFont="1" applyFill="1" applyAlignment="1">
      <alignment horizontal="right" vertical="top"/>
    </xf>
    <xf numFmtId="164" fontId="4" fillId="4" borderId="0" xfId="0" applyNumberFormat="1" applyFont="1" applyFill="1"/>
    <xf numFmtId="164" fontId="3" fillId="0" borderId="1" xfId="0" applyNumberFormat="1" applyFont="1" applyBorder="1"/>
    <xf numFmtId="1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left" vertical="top"/>
    </xf>
    <xf numFmtId="0" fontId="1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6" fillId="0" borderId="0" xfId="0" applyFont="1"/>
    <xf numFmtId="0" fontId="1" fillId="4" borderId="0" xfId="0" applyFont="1" applyFill="1" applyAlignment="1">
      <alignment horizontal="left" vertical="top" wrapText="1"/>
    </xf>
    <xf numFmtId="0" fontId="4" fillId="0" borderId="1" xfId="0" applyFont="1" applyBorder="1"/>
    <xf numFmtId="164" fontId="8" fillId="5" borderId="0" xfId="0" applyNumberFormat="1" applyFont="1" applyFill="1" applyAlignment="1">
      <alignment horizontal="right" vertical="top"/>
    </xf>
    <xf numFmtId="164" fontId="2" fillId="2" borderId="0" xfId="0" applyNumberFormat="1" applyFont="1" applyFill="1" applyAlignment="1">
      <alignment horizontal="right" vertical="top"/>
    </xf>
    <xf numFmtId="164" fontId="17" fillId="4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horizontal="right"/>
    </xf>
    <xf numFmtId="164" fontId="1" fillId="4" borderId="0" xfId="0" applyNumberFormat="1" applyFont="1" applyFill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164" fontId="8" fillId="5" borderId="0" xfId="0" applyNumberFormat="1" applyFont="1" applyFill="1"/>
    <xf numFmtId="0" fontId="0" fillId="4" borderId="0" xfId="0" applyFill="1" applyAlignment="1">
      <alignment horizontal="left" vertical="top"/>
    </xf>
    <xf numFmtId="44" fontId="3" fillId="0" borderId="1" xfId="0" applyNumberFormat="1" applyFont="1" applyBorder="1"/>
    <xf numFmtId="0" fontId="3" fillId="0" borderId="0" xfId="1" applyFont="1" applyFill="1"/>
    <xf numFmtId="164" fontId="1" fillId="4" borderId="0" xfId="0" applyNumberFormat="1" applyFont="1" applyFill="1" applyAlignment="1">
      <alignment horizontal="right"/>
    </xf>
    <xf numFmtId="0" fontId="3" fillId="2" borderId="1" xfId="1" applyFont="1" applyFill="1" applyBorder="1"/>
    <xf numFmtId="164" fontId="3" fillId="2" borderId="1" xfId="0" applyNumberFormat="1" applyFont="1" applyFill="1" applyBorder="1"/>
    <xf numFmtId="164" fontId="3" fillId="6" borderId="0" xfId="0" applyNumberFormat="1" applyFont="1" applyFill="1" applyAlignment="1">
      <alignment horizontal="right" vertical="top"/>
    </xf>
    <xf numFmtId="0" fontId="3" fillId="6" borderId="0" xfId="0" applyFont="1" applyFill="1"/>
    <xf numFmtId="3" fontId="1" fillId="6" borderId="0" xfId="0" applyNumberFormat="1" applyFont="1" applyFill="1" applyAlignment="1">
      <alignment horizontal="right" vertical="top"/>
    </xf>
    <xf numFmtId="164" fontId="1" fillId="6" borderId="0" xfId="0" applyNumberFormat="1" applyFont="1" applyFill="1" applyAlignment="1">
      <alignment horizontal="right" vertical="top"/>
    </xf>
    <xf numFmtId="164" fontId="2" fillId="6" borderId="0" xfId="0" applyNumberFormat="1" applyFont="1" applyFill="1" applyAlignment="1">
      <alignment horizontal="right" vertical="top"/>
    </xf>
    <xf numFmtId="164" fontId="1" fillId="6" borderId="0" xfId="0" applyNumberFormat="1" applyFont="1" applyFill="1"/>
    <xf numFmtId="0" fontId="3" fillId="6" borderId="0" xfId="1" applyFont="1" applyFill="1"/>
    <xf numFmtId="164" fontId="2" fillId="6" borderId="0" xfId="0" applyNumberFormat="1" applyFont="1" applyFill="1"/>
    <xf numFmtId="164" fontId="3" fillId="6" borderId="0" xfId="0" applyNumberFormat="1" applyFont="1" applyFill="1"/>
    <xf numFmtId="0" fontId="18" fillId="0" borderId="0" xfId="0" applyFont="1"/>
    <xf numFmtId="0" fontId="3" fillId="2" borderId="0" xfId="1" applyFont="1" applyFill="1"/>
    <xf numFmtId="0" fontId="3" fillId="2" borderId="0" xfId="1" applyFont="1" applyFill="1" applyBorder="1"/>
    <xf numFmtId="0" fontId="17" fillId="4" borderId="0" xfId="0" applyFont="1" applyFill="1" applyAlignment="1">
      <alignment vertical="center"/>
    </xf>
    <xf numFmtId="0" fontId="17" fillId="4" borderId="0" xfId="0" applyFont="1" applyFill="1"/>
    <xf numFmtId="0" fontId="2" fillId="2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4" borderId="0" xfId="1" applyFont="1" applyFill="1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23" fillId="0" borderId="0" xfId="0" applyFont="1"/>
    <xf numFmtId="0" fontId="0" fillId="5" borderId="0" xfId="0" applyFill="1"/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3" fillId="0" borderId="1" xfId="1" applyFont="1" applyBorder="1"/>
    <xf numFmtId="0" fontId="3" fillId="6" borderId="1" xfId="0" applyFont="1" applyFill="1" applyBorder="1"/>
    <xf numFmtId="164" fontId="3" fillId="6" borderId="1" xfId="0" applyNumberFormat="1" applyFont="1" applyFill="1" applyBorder="1"/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1" applyFont="1" applyFill="1"/>
    <xf numFmtId="0" fontId="17" fillId="0" borderId="0" xfId="0" applyFont="1" applyAlignment="1">
      <alignment vertical="center"/>
    </xf>
    <xf numFmtId="0" fontId="17" fillId="0" borderId="0" xfId="0" applyFont="1"/>
    <xf numFmtId="0" fontId="24" fillId="5" borderId="0" xfId="0" applyFont="1" applyFill="1" applyAlignment="1">
      <alignment horizontal="left" vertical="top"/>
    </xf>
    <xf numFmtId="0" fontId="9" fillId="5" borderId="0" xfId="0" applyFont="1" applyFill="1"/>
    <xf numFmtId="0" fontId="10" fillId="5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top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8" borderId="0" xfId="0" applyFont="1" applyFill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0" fillId="0" borderId="0" xfId="0"/>
    <xf numFmtId="49" fontId="6" fillId="0" borderId="0" xfId="1" applyNumberFormat="1" applyFont="1" applyAlignment="1">
      <alignment horizontal="left"/>
    </xf>
    <xf numFmtId="0" fontId="19" fillId="9" borderId="0" xfId="0" applyFont="1" applyFill="1"/>
    <xf numFmtId="49" fontId="1" fillId="0" borderId="0" xfId="0" applyNumberFormat="1" applyFont="1" applyAlignment="1">
      <alignment horizontal="left"/>
    </xf>
    <xf numFmtId="49" fontId="1" fillId="3" borderId="0" xfId="0" applyNumberFormat="1" applyFont="1" applyFill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lendly.com/lkwnews/lkw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calendly.com/lkwnews/lkw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calendly.com/lkwnews/lkw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calendly.com/lkwnews/lkw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calendly.com/lkwnews/lkw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calendly.com/lkwnews/lkw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calendly.com/lkwnews/lkw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calendly.com/lkwnews/lkw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calendly.com/lkwnews/lkw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calendly.com/lkwnews/lkw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calendly.com/lkwnews/lkw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lkwnews.com/nr-1420-01-1-mathematik-finanz-experte-at-neu/" TargetMode="External"/><Relationship Id="rId18" Type="http://schemas.openxmlformats.org/officeDocument/2006/relationships/hyperlink" Target="https://lkwnews.com/nr-1350-01-informatiker-pc-supporter-it-netzwerk-techniker-ch/" TargetMode="External"/><Relationship Id="rId26" Type="http://schemas.openxmlformats.org/officeDocument/2006/relationships/hyperlink" Target="https://lkwnews.com/nr-1340-01-1-personal-fachperson-ch/" TargetMode="External"/><Relationship Id="rId39" Type="http://schemas.openxmlformats.org/officeDocument/2006/relationships/hyperlink" Target="https://lkwnews.com/nr-1610-01-2-bekleidungs-stoff-einkaeufer-fuer-unsere-kleider-in-der-einzel-produktion/" TargetMode="External"/><Relationship Id="rId21" Type="http://schemas.openxmlformats.org/officeDocument/2006/relationships/hyperlink" Target="https://lkwnews.com/nr-1700-01-2-innen-architekten-verantwortlicher-lokalitaeten-mietvertraege-32-bueros/" TargetMode="External"/><Relationship Id="rId34" Type="http://schemas.openxmlformats.org/officeDocument/2006/relationships/hyperlink" Target="https://lkwnews.com/nr-1600-01-2-team-leiter-bekleidungs-produktentwickler-fuer-den-aufbau-von-unser-eigenen-kleider-in-einzel-produktion/" TargetMode="External"/><Relationship Id="rId42" Type="http://schemas.openxmlformats.org/officeDocument/2006/relationships/hyperlink" Target="https://lkwnews.com/nr-1620-01-2-bekleidungs-illustratoren-fuer-unsere-stoff-musterkollektion-welche-schnitt-muster-am-pc-erstellen-zeichnen/" TargetMode="External"/><Relationship Id="rId47" Type="http://schemas.openxmlformats.org/officeDocument/2006/relationships/hyperlink" Target="https://lkwnews.com/mo/" TargetMode="External"/><Relationship Id="rId50" Type="http://schemas.openxmlformats.org/officeDocument/2006/relationships/hyperlink" Target="https://lkwnews.com/nr-1250-01-informatiker-pc-supporter-it-netzwerk-techniker-de/" TargetMode="External"/><Relationship Id="rId55" Type="http://schemas.openxmlformats.org/officeDocument/2006/relationships/hyperlink" Target="https://lkwnews.com/nr-1450-01-informatiker-pc-supporter-it-netzwerk-techniker-at/" TargetMode="External"/><Relationship Id="rId7" Type="http://schemas.openxmlformats.org/officeDocument/2006/relationships/hyperlink" Target="https://lkwnews.com/nr-1410-01-1-juristen-at-neu/" TargetMode="External"/><Relationship Id="rId2" Type="http://schemas.openxmlformats.org/officeDocument/2006/relationships/hyperlink" Target="https://lkwnews.com/nr-1100-01-geschaeftsfuehrer-inhaberin-gruenderin-monika-nabholz-fuer-die-kapital-suche-von-den-ersten-lkwnews-goenner-beitraegen/" TargetMode="External"/><Relationship Id="rId16" Type="http://schemas.openxmlformats.org/officeDocument/2006/relationships/hyperlink" Target="https://lkwnews.com/nr-1250-01-informatiker-pc-supporter-it-netzwerk-techniker-de/" TargetMode="External"/><Relationship Id="rId29" Type="http://schemas.openxmlformats.org/officeDocument/2006/relationships/hyperlink" Target="https://lkwnews.com/nr-1500-01-2-assistenzen-der-geschaeftsfuehrung/" TargetMode="External"/><Relationship Id="rId11" Type="http://schemas.openxmlformats.org/officeDocument/2006/relationships/hyperlink" Target="https://lkwnews.com/nr-1320-01-1-mathematik-finanz-experte-ch-neu/" TargetMode="External"/><Relationship Id="rId24" Type="http://schemas.openxmlformats.org/officeDocument/2006/relationships/hyperlink" Target="https://lkwnews.com/nr1240-01-1-personal-fachperson-de/" TargetMode="External"/><Relationship Id="rId32" Type="http://schemas.openxmlformats.org/officeDocument/2006/relationships/hyperlink" Target="https://lkwnews.com/nr-1600-01-2-team-leiter-bekleidungs-produktentwickler-fuer-den-aufbau-von-unser-eigenen-kleider-in-einzel-produktion/" TargetMode="External"/><Relationship Id="rId37" Type="http://schemas.openxmlformats.org/officeDocument/2006/relationships/hyperlink" Target="https://lkwnews.com/nr-1610-01-2-bekleidungs-stoff-einkaeufer-fuer-unsere-kleider-in-der-einzel-produktion/" TargetMode="External"/><Relationship Id="rId40" Type="http://schemas.openxmlformats.org/officeDocument/2006/relationships/hyperlink" Target="https://lkwnews.com/nr-1620-01-2-bekleidungs-illustratoren-fuer-unsere-stoff-musterkollektion-welche-schnitt-muster-am-pc-erstellen-zeichnen/" TargetMode="External"/><Relationship Id="rId45" Type="http://schemas.openxmlformats.org/officeDocument/2006/relationships/hyperlink" Target="https://lkwnews.com/mo/" TargetMode="External"/><Relationship Id="rId53" Type="http://schemas.openxmlformats.org/officeDocument/2006/relationships/hyperlink" Target="https://lkwnews.com/nr-1250-01-informatiker-pc-supporter-it-netzwerk-techniker-de/" TargetMode="External"/><Relationship Id="rId58" Type="http://schemas.openxmlformats.org/officeDocument/2006/relationships/hyperlink" Target="https://calendly.com/lkwnews/lkw" TargetMode="External"/><Relationship Id="rId5" Type="http://schemas.openxmlformats.org/officeDocument/2006/relationships/hyperlink" Target="https://lkwnews.com/nr-1310-01-1-juristen-ch-neu/" TargetMode="External"/><Relationship Id="rId19" Type="http://schemas.openxmlformats.org/officeDocument/2006/relationships/hyperlink" Target="https://lkwnews.com/nr-1450-01-informatiker-pc-supporter-it-netzwerk-techniker-at/" TargetMode="External"/><Relationship Id="rId4" Type="http://schemas.openxmlformats.org/officeDocument/2006/relationships/hyperlink" Target="https://lkwnews.com/nr-1210-01-1-juristen-de-neu/" TargetMode="External"/><Relationship Id="rId9" Type="http://schemas.openxmlformats.org/officeDocument/2006/relationships/hyperlink" Target="https://lkwnews.com/nr-1220-01-1-mathematik-finanz-experte-de/" TargetMode="External"/><Relationship Id="rId14" Type="http://schemas.openxmlformats.org/officeDocument/2006/relationships/hyperlink" Target="https://lkwnews.com/nr-1420-01-1-mathematik-finanz-experte-at-neu/" TargetMode="External"/><Relationship Id="rId22" Type="http://schemas.openxmlformats.org/officeDocument/2006/relationships/hyperlink" Target="https://lkwnews.com/nr-1700-01-2-innen-architekten-verantwortlicher-lokalitaeten-mietvertraege-32-bueros/" TargetMode="External"/><Relationship Id="rId27" Type="http://schemas.openxmlformats.org/officeDocument/2006/relationships/hyperlink" Target="https://lkwnews.com/nr-1440-01-1-personal-fachperson-at/" TargetMode="External"/><Relationship Id="rId30" Type="http://schemas.openxmlformats.org/officeDocument/2006/relationships/hyperlink" Target="https://lkwnews.com/nr-1500-01-2-assistenzen-der-geschaeftsfuehrung/" TargetMode="External"/><Relationship Id="rId35" Type="http://schemas.openxmlformats.org/officeDocument/2006/relationships/hyperlink" Target="https://lkwnews.com/nr-1600-01-2-team-leiter-bekleidungs-produktentwickler-fuer-den-aufbau-von-unser-eigenen-kleider-in-einzel-produktion/" TargetMode="External"/><Relationship Id="rId43" Type="http://schemas.openxmlformats.org/officeDocument/2006/relationships/hyperlink" Target="https://lkwnews.com/nr-1620-01-2-bekleidungs-illustratoren-fuer-unsere-stoff-musterkollektion-welche-schnitt-muster-am-pc-erstellen-zeichnen/" TargetMode="External"/><Relationship Id="rId48" Type="http://schemas.openxmlformats.org/officeDocument/2006/relationships/hyperlink" Target="https://lkwnews.com/nr-1450-01-informatiker-pc-supporter-it-netzwerk-techniker-at/" TargetMode="External"/><Relationship Id="rId56" Type="http://schemas.openxmlformats.org/officeDocument/2006/relationships/hyperlink" Target="https://lkwnews.com/nr-1450-01-informatiker-pc-supporter-it-netzwerk-techniker-at/" TargetMode="External"/><Relationship Id="rId8" Type="http://schemas.openxmlformats.org/officeDocument/2006/relationships/hyperlink" Target="https://lkwnews.com/nr-1410-01-1-juristen-at-neu/" TargetMode="External"/><Relationship Id="rId51" Type="http://schemas.openxmlformats.org/officeDocument/2006/relationships/hyperlink" Target="https://lkwnews.com/nr-1350-01-informatiker-pc-supporter-it-netzwerk-techniker-ch/" TargetMode="External"/><Relationship Id="rId3" Type="http://schemas.openxmlformats.org/officeDocument/2006/relationships/hyperlink" Target="https://lkwnews.com/nr-1210-01-1-juristen-de-neu/" TargetMode="External"/><Relationship Id="rId12" Type="http://schemas.openxmlformats.org/officeDocument/2006/relationships/hyperlink" Target="https://lkwnews.com/nr-1320-01-1-mathematik-finanz-experte-ch-neu/" TargetMode="External"/><Relationship Id="rId17" Type="http://schemas.openxmlformats.org/officeDocument/2006/relationships/hyperlink" Target="https://lkwnews.com/nr-1350-01-informatiker-pc-supporter-it-netzwerk-techniker-ch/" TargetMode="External"/><Relationship Id="rId25" Type="http://schemas.openxmlformats.org/officeDocument/2006/relationships/hyperlink" Target="https://lkwnews.com/nr1240-01-1-personal-fachperson-de/" TargetMode="External"/><Relationship Id="rId33" Type="http://schemas.openxmlformats.org/officeDocument/2006/relationships/hyperlink" Target="https://lkwnews.com/nr-1600-01-2-team-leiter-bekleidungs-produktentwickler-fuer-den-aufbau-von-unser-eigenen-kleider-in-einzel-produktion/" TargetMode="External"/><Relationship Id="rId38" Type="http://schemas.openxmlformats.org/officeDocument/2006/relationships/hyperlink" Target="https://lkwnews.com/nr-1610-01-2-bekleidungs-stoff-einkaeufer-fuer-unsere-kleider-in-der-einzel-produktion/" TargetMode="External"/><Relationship Id="rId46" Type="http://schemas.openxmlformats.org/officeDocument/2006/relationships/hyperlink" Target="https://lkwnews.com/mo/" TargetMode="External"/><Relationship Id="rId59" Type="http://schemas.openxmlformats.org/officeDocument/2006/relationships/printerSettings" Target="../printerSettings/printerSettings2.bin"/><Relationship Id="rId20" Type="http://schemas.openxmlformats.org/officeDocument/2006/relationships/hyperlink" Target="https://lkwnews.com/nr-1700-01-2-innen-architekten-verantwortlicher-lokalitaeten-mietvertraege-32-bueros/" TargetMode="External"/><Relationship Id="rId41" Type="http://schemas.openxmlformats.org/officeDocument/2006/relationships/hyperlink" Target="https://lkwnews.com/nr-1620-01-2-bekleidungs-illustratoren-fuer-unsere-stoff-musterkollektion-welche-schnitt-muster-am-pc-erstellen-zeichnen/" TargetMode="External"/><Relationship Id="rId54" Type="http://schemas.openxmlformats.org/officeDocument/2006/relationships/hyperlink" Target="https://lkwnews.com/nr-1250-01-informatiker-pc-supporter-it-netzwerk-techniker-de/" TargetMode="External"/><Relationship Id="rId1" Type="http://schemas.openxmlformats.org/officeDocument/2006/relationships/hyperlink" Target="https://lkwnews.com/nr-1100-01-geschaeftsfuehrer-inhaberin-gruenderin-monika-nabholz-fuer-die-kapital-suche-von-den-ersten-lkwnews-goenner-beitraegen/" TargetMode="External"/><Relationship Id="rId6" Type="http://schemas.openxmlformats.org/officeDocument/2006/relationships/hyperlink" Target="https://lkwnews.com/nr-1310-01-1-juristen-ch-neu/" TargetMode="External"/><Relationship Id="rId15" Type="http://schemas.openxmlformats.org/officeDocument/2006/relationships/hyperlink" Target="https://lkwnews.com/nr-1250-01-informatiker-pc-supporter-it-netzwerk-techniker-de/" TargetMode="External"/><Relationship Id="rId23" Type="http://schemas.openxmlformats.org/officeDocument/2006/relationships/hyperlink" Target="https://lkwnews.com/nr-1700-01-2-innen-architekten-verantwortlicher-lokalitaeten-mietvertraege-32-bueros/" TargetMode="External"/><Relationship Id="rId28" Type="http://schemas.openxmlformats.org/officeDocument/2006/relationships/hyperlink" Target="https://lkwnews.com/nr-1500-01-2-assistenzen-der-geschaeftsfuehrung/" TargetMode="External"/><Relationship Id="rId36" Type="http://schemas.openxmlformats.org/officeDocument/2006/relationships/hyperlink" Target="https://lkwnews.com/nr-1610-01-2-bekleidungs-stoff-einkaeufer-fuer-unsere-kleider-in-der-einzel-produktion/" TargetMode="External"/><Relationship Id="rId49" Type="http://schemas.openxmlformats.org/officeDocument/2006/relationships/hyperlink" Target="https://lkwnews.com/nr-1250-01-informatiker-pc-supporter-it-netzwerk-techniker-de/" TargetMode="External"/><Relationship Id="rId57" Type="http://schemas.openxmlformats.org/officeDocument/2006/relationships/hyperlink" Target="https://lkwnews.com/nr1240-01-1-personal-fachperson-de/" TargetMode="External"/><Relationship Id="rId10" Type="http://schemas.openxmlformats.org/officeDocument/2006/relationships/hyperlink" Target="https://lkwnews.com/nr-1220-01-1-mathematik-finanz-experte-de/" TargetMode="External"/><Relationship Id="rId31" Type="http://schemas.openxmlformats.org/officeDocument/2006/relationships/hyperlink" Target="https://lkwnews.com/nr-1500-01-2-assistenzen-der-geschaeftsfuehrung/" TargetMode="External"/><Relationship Id="rId44" Type="http://schemas.openxmlformats.org/officeDocument/2006/relationships/hyperlink" Target="https://lkwnews.com/mo/" TargetMode="External"/><Relationship Id="rId52" Type="http://schemas.openxmlformats.org/officeDocument/2006/relationships/hyperlink" Target="https://lkwnews.com/nr-1350-01-informatiker-pc-supporter-it-netzwerk-techniker-ch/" TargetMode="External"/><Relationship Id="rId60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calendly.com/lkwnews/lkw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calendly.com/lkwnews/lkw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calendly.com/lkwnews/lkw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calendly.com/lkwnews/lkw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4.vml"/><Relationship Id="rId3" Type="http://schemas.openxmlformats.org/officeDocument/2006/relationships/hyperlink" Target="https://www.antennevorarlberg.at/werbung/" TargetMode="External"/><Relationship Id="rId7" Type="http://schemas.openxmlformats.org/officeDocument/2006/relationships/printerSettings" Target="../printerSettings/printerSettings24.bin"/><Relationship Id="rId2" Type="http://schemas.openxmlformats.org/officeDocument/2006/relationships/hyperlink" Target="https://www.radio7werbung.de/" TargetMode="External"/><Relationship Id="rId1" Type="http://schemas.openxmlformats.org/officeDocument/2006/relationships/hyperlink" Target="https://www.antenne.de/radiospot" TargetMode="External"/><Relationship Id="rId6" Type="http://schemas.openxmlformats.org/officeDocument/2006/relationships/hyperlink" Target="https://calendly.com/lkwnews/lkw" TargetMode="External"/><Relationship Id="rId5" Type="http://schemas.openxmlformats.org/officeDocument/2006/relationships/hyperlink" Target="https://chmediawerbung.ch/de/marken/radio-24" TargetMode="External"/><Relationship Id="rId4" Type="http://schemas.openxmlformats.org/officeDocument/2006/relationships/hyperlink" Target="https://www.topmedien.ch/werbung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5.vml"/><Relationship Id="rId3" Type="http://schemas.openxmlformats.org/officeDocument/2006/relationships/hyperlink" Target="https://www.antennevorarlberg.at/werbung/" TargetMode="External"/><Relationship Id="rId7" Type="http://schemas.openxmlformats.org/officeDocument/2006/relationships/printerSettings" Target="../printerSettings/printerSettings25.bin"/><Relationship Id="rId2" Type="http://schemas.openxmlformats.org/officeDocument/2006/relationships/hyperlink" Target="https://www.radio7werbung.de/" TargetMode="External"/><Relationship Id="rId1" Type="http://schemas.openxmlformats.org/officeDocument/2006/relationships/hyperlink" Target="https://www.antenne.de/radiospot" TargetMode="External"/><Relationship Id="rId6" Type="http://schemas.openxmlformats.org/officeDocument/2006/relationships/hyperlink" Target="https://calendly.com/lkwnews/lkw" TargetMode="External"/><Relationship Id="rId5" Type="http://schemas.openxmlformats.org/officeDocument/2006/relationships/hyperlink" Target="https://chmediawerbung.ch/de/marken/radio-24" TargetMode="External"/><Relationship Id="rId4" Type="http://schemas.openxmlformats.org/officeDocument/2006/relationships/hyperlink" Target="https://www.topmedien.ch/werbung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hyperlink" Target="https://www.mediaimpact.de/brands/bild/" TargetMode="External"/><Relationship Id="rId7" Type="http://schemas.openxmlformats.org/officeDocument/2006/relationships/hyperlink" Target="https://calendly.com/lkwnews/lkw" TargetMode="External"/><Relationship Id="rId2" Type="http://schemas.openxmlformats.org/officeDocument/2006/relationships/hyperlink" Target="https://www.ringier-advertising.ch/de/formate-und-tarife/" TargetMode="External"/><Relationship Id="rId1" Type="http://schemas.openxmlformats.org/officeDocument/2006/relationships/hyperlink" Target="https://goldbach.com/ch/de/kmu-loesungen/tages-anzeiger/profil" TargetMode="External"/><Relationship Id="rId6" Type="http://schemas.openxmlformats.org/officeDocument/2006/relationships/hyperlink" Target="https://www.kurieranzeigen.at/medien/kurier-gesamt" TargetMode="External"/><Relationship Id="rId5" Type="http://schemas.openxmlformats.org/officeDocument/2006/relationships/hyperlink" Target="https://business.krone.at/mediadaten/tarife-mediadaten" TargetMode="External"/><Relationship Id="rId4" Type="http://schemas.openxmlformats.org/officeDocument/2006/relationships/hyperlink" Target="https://sz-media.sueddeutsche.de/service/mediadaten.html" TargetMode="External"/><Relationship Id="rId9" Type="http://schemas.openxmlformats.org/officeDocument/2006/relationships/vmlDrawing" Target="../drawings/vmlDrawing26.v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hyperlink" Target="https://www.mediaimpact.de/brands/bild/" TargetMode="External"/><Relationship Id="rId7" Type="http://schemas.openxmlformats.org/officeDocument/2006/relationships/hyperlink" Target="https://calendly.com/lkwnews/lkw" TargetMode="External"/><Relationship Id="rId2" Type="http://schemas.openxmlformats.org/officeDocument/2006/relationships/hyperlink" Target="https://www.ringier-advertising.ch/de/formate-und-tarife/" TargetMode="External"/><Relationship Id="rId1" Type="http://schemas.openxmlformats.org/officeDocument/2006/relationships/hyperlink" Target="https://goldbach.com/ch/de/kmu-loesungen/tages-anzeiger/profil" TargetMode="External"/><Relationship Id="rId6" Type="http://schemas.openxmlformats.org/officeDocument/2006/relationships/hyperlink" Target="https://www.kurieranzeigen.at/medien/kurier-gesamt" TargetMode="External"/><Relationship Id="rId5" Type="http://schemas.openxmlformats.org/officeDocument/2006/relationships/hyperlink" Target="https://business.krone.at/mediadaten/tarife-mediadaten" TargetMode="External"/><Relationship Id="rId4" Type="http://schemas.openxmlformats.org/officeDocument/2006/relationships/hyperlink" Target="https://sz-media.sueddeutsche.de/service/mediadaten.html" TargetMode="External"/><Relationship Id="rId9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calendly.com/lkwnews/lkw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calendly.com/lkwnews/lk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kwnews.com/1660-01-2-fachleute-textilpflege-fuer-die-kleider-in-der-einzel-produktion/" TargetMode="External"/><Relationship Id="rId2" Type="http://schemas.openxmlformats.org/officeDocument/2006/relationships/hyperlink" Target="https://lkwnews.com/nr-1640-20-20-bekleidungs-schneider-naeher-von-unseren-schnitt-musterkollektion-fuer-die-kleider-in-der-einzel-produktion/" TargetMode="External"/><Relationship Id="rId1" Type="http://schemas.openxmlformats.org/officeDocument/2006/relationships/hyperlink" Target="https://lkwnews.com/nr-1630-08-8-bekleidungs-entwerfer-von-schnitt-stoff-bis-zur-fertigung-zu-schneider-naeher-in-der-einzel-produktion/" TargetMode="External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calendly.com/lkwnews/lkw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calendly.com/lkwnews/lkw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calendly.com/lkwnews/lkw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calendly.com/lkwnews/lkw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lkwnews.com/ngo/" TargetMode="External"/><Relationship Id="rId7" Type="http://schemas.openxmlformats.org/officeDocument/2006/relationships/printerSettings" Target="../printerSettings/printerSettings33.bin"/><Relationship Id="rId2" Type="http://schemas.openxmlformats.org/officeDocument/2006/relationships/hyperlink" Target="https://lkwnews.com/ngo/" TargetMode="External"/><Relationship Id="rId1" Type="http://schemas.openxmlformats.org/officeDocument/2006/relationships/hyperlink" Target="https://lkwnews.com/ngo/" TargetMode="External"/><Relationship Id="rId6" Type="http://schemas.openxmlformats.org/officeDocument/2006/relationships/hyperlink" Target="https://lkwnews.com/ngo/" TargetMode="External"/><Relationship Id="rId5" Type="http://schemas.openxmlformats.org/officeDocument/2006/relationships/hyperlink" Target="https://lkwnews.com/ngo/" TargetMode="External"/><Relationship Id="rId4" Type="http://schemas.openxmlformats.org/officeDocument/2006/relationships/hyperlink" Target="https://lkwnews.com/ngo/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lkwnews.com/nr-1420-01-1-mathematik-finanz-experte-at-neu/" TargetMode="External"/><Relationship Id="rId18" Type="http://schemas.openxmlformats.org/officeDocument/2006/relationships/hyperlink" Target="https://lkwnews.com/nr-1700-01-2-innen-architekten-verantwortlicher-lokalitaeten-mietvertraege-32-bueros/" TargetMode="External"/><Relationship Id="rId26" Type="http://schemas.openxmlformats.org/officeDocument/2006/relationships/hyperlink" Target="https://lkwnews.com/nr-1330-01-2-fachperson-telefonmarketing-verkauf-ch-neu-1/" TargetMode="External"/><Relationship Id="rId39" Type="http://schemas.openxmlformats.org/officeDocument/2006/relationships/hyperlink" Target="https://lkwnews.com/nr-1500-01-2-assistenzen-der-geschaeftsfuehrung/" TargetMode="External"/><Relationship Id="rId21" Type="http://schemas.openxmlformats.org/officeDocument/2006/relationships/hyperlink" Target="https://lkwnews.com/nr-1330-01-2-fachperson-telefonmarketing-verkauf-ch-neu-1/" TargetMode="External"/><Relationship Id="rId34" Type="http://schemas.openxmlformats.org/officeDocument/2006/relationships/hyperlink" Target="https://lkwnews.com/nr1240-01-1-personal-fachperson-de/" TargetMode="External"/><Relationship Id="rId42" Type="http://schemas.openxmlformats.org/officeDocument/2006/relationships/hyperlink" Target="https://lkwnews.com/nr-1500-01-2-assistenzen-der-geschaeftsfuehrung/" TargetMode="External"/><Relationship Id="rId47" Type="http://schemas.openxmlformats.org/officeDocument/2006/relationships/hyperlink" Target="https://calendly.com/lkwnews/lkw" TargetMode="External"/><Relationship Id="rId7" Type="http://schemas.openxmlformats.org/officeDocument/2006/relationships/hyperlink" Target="https://lkwnews.com/nr-1410-01-1-juristen-at-neu/" TargetMode="External"/><Relationship Id="rId2" Type="http://schemas.openxmlformats.org/officeDocument/2006/relationships/hyperlink" Target="https://lkwnews.com/nr-1100-01-geschaeftsfuehrer-inhaberin-gruenderin-monika-nabholz-fuer-die-kapital-suche-von-den-ersten-lkwnews-goenner-beitraegen/" TargetMode="External"/><Relationship Id="rId16" Type="http://schemas.openxmlformats.org/officeDocument/2006/relationships/hyperlink" Target="https://lkwnews.com/nr-1700-01-2-innen-architekten-verantwortlicher-lokalitaeten-mietvertraege-32-bueros/" TargetMode="External"/><Relationship Id="rId29" Type="http://schemas.openxmlformats.org/officeDocument/2006/relationships/hyperlink" Target="https://lkwnews.com/nr-1430-01-2-fachperson-telefonmarketing-verkauf-at-neu/" TargetMode="External"/><Relationship Id="rId11" Type="http://schemas.openxmlformats.org/officeDocument/2006/relationships/hyperlink" Target="https://lkwnews.com/nr-1320-01-1-mathematik-finanz-experte-ch-neu/" TargetMode="External"/><Relationship Id="rId24" Type="http://schemas.openxmlformats.org/officeDocument/2006/relationships/hyperlink" Target="https://lkwnews.com/nr-1330-01-2-fachperson-telefonmarketing-verkauf-ch-neu-1/" TargetMode="External"/><Relationship Id="rId32" Type="http://schemas.openxmlformats.org/officeDocument/2006/relationships/hyperlink" Target="https://lkwnews.com/nr-1430-01-2-fachperson-telefonmarketing-verkauf-at-neu/" TargetMode="External"/><Relationship Id="rId37" Type="http://schemas.openxmlformats.org/officeDocument/2006/relationships/hyperlink" Target="https://lkwnews.com/nr-1440-01-1-personal-fachperson-at/" TargetMode="External"/><Relationship Id="rId40" Type="http://schemas.openxmlformats.org/officeDocument/2006/relationships/hyperlink" Target="https://lkwnews.com/nr-1500-01-2-assistenzen-der-geschaeftsfuehrung/" TargetMode="External"/><Relationship Id="rId45" Type="http://schemas.openxmlformats.org/officeDocument/2006/relationships/hyperlink" Target="https://lkwnews.com/mo/" TargetMode="External"/><Relationship Id="rId5" Type="http://schemas.openxmlformats.org/officeDocument/2006/relationships/hyperlink" Target="https://lkwnews.com/nr-1310-01-1-juristen-ch-neu/" TargetMode="External"/><Relationship Id="rId15" Type="http://schemas.openxmlformats.org/officeDocument/2006/relationships/hyperlink" Target="https://lkwnews.com/nr-1700-01-2-innen-architekten-verantwortlicher-lokalitaeten-mietvertraege-32-bueros/" TargetMode="External"/><Relationship Id="rId23" Type="http://schemas.openxmlformats.org/officeDocument/2006/relationships/hyperlink" Target="https://lkwnews.com/nr-1330-01-2-fachperson-telefonmarketing-verkauf-ch-neu-1/" TargetMode="External"/><Relationship Id="rId28" Type="http://schemas.openxmlformats.org/officeDocument/2006/relationships/hyperlink" Target="https://lkwnews.com/nr-1330-01-2-fachperson-telefonmarketing-verkauf-ch-neu-1/" TargetMode="External"/><Relationship Id="rId36" Type="http://schemas.openxmlformats.org/officeDocument/2006/relationships/hyperlink" Target="https://lkwnews.com/nr-1340-01-1-personal-fachperson-ch/" TargetMode="External"/><Relationship Id="rId49" Type="http://schemas.openxmlformats.org/officeDocument/2006/relationships/vmlDrawing" Target="../drawings/vmlDrawing4.vml"/><Relationship Id="rId10" Type="http://schemas.openxmlformats.org/officeDocument/2006/relationships/hyperlink" Target="https://lkwnews.com/nr-1220-01-1-mathematik-finanz-experte-de/" TargetMode="External"/><Relationship Id="rId19" Type="http://schemas.openxmlformats.org/officeDocument/2006/relationships/hyperlink" Target="https://lkwnews.com/nr-1330-01-2-fachperson-telefonmarketing-verkauf-ch-neu-1/" TargetMode="External"/><Relationship Id="rId31" Type="http://schemas.openxmlformats.org/officeDocument/2006/relationships/hyperlink" Target="https://lkwnews.com/nr-1430-01-2-fachperson-telefonmarketing-verkauf-at-neu/" TargetMode="External"/><Relationship Id="rId44" Type="http://schemas.openxmlformats.org/officeDocument/2006/relationships/hyperlink" Target="https://lkwnews.com/mo/" TargetMode="External"/><Relationship Id="rId4" Type="http://schemas.openxmlformats.org/officeDocument/2006/relationships/hyperlink" Target="https://lkwnews.com/nr-1210-01-1-juristen-de-neu/" TargetMode="External"/><Relationship Id="rId9" Type="http://schemas.openxmlformats.org/officeDocument/2006/relationships/hyperlink" Target="https://lkwnews.com/nr-1220-01-1-mathematik-finanz-experte-de/" TargetMode="External"/><Relationship Id="rId14" Type="http://schemas.openxmlformats.org/officeDocument/2006/relationships/hyperlink" Target="https://lkwnews.com/nr-1420-01-1-mathematik-finanz-experte-at-neu/" TargetMode="External"/><Relationship Id="rId22" Type="http://schemas.openxmlformats.org/officeDocument/2006/relationships/hyperlink" Target="https://lkwnews.com/nr-1330-01-2-fachperson-telefonmarketing-verkauf-ch-neu-1/" TargetMode="External"/><Relationship Id="rId27" Type="http://schemas.openxmlformats.org/officeDocument/2006/relationships/hyperlink" Target="https://lkwnews.com/nr-1330-01-2-fachperson-telefonmarketing-verkauf-ch-neu-1/" TargetMode="External"/><Relationship Id="rId30" Type="http://schemas.openxmlformats.org/officeDocument/2006/relationships/hyperlink" Target="https://lkwnews.com/nr-1430-01-2-fachperson-telefonmarketing-verkauf-at-neu/" TargetMode="External"/><Relationship Id="rId35" Type="http://schemas.openxmlformats.org/officeDocument/2006/relationships/hyperlink" Target="https://lkwnews.com/nr-1340-01-1-personal-fachperson-ch/" TargetMode="External"/><Relationship Id="rId43" Type="http://schemas.openxmlformats.org/officeDocument/2006/relationships/hyperlink" Target="https://lkwnews.com/mo/" TargetMode="External"/><Relationship Id="rId48" Type="http://schemas.openxmlformats.org/officeDocument/2006/relationships/printerSettings" Target="../printerSettings/printerSettings4.bin"/><Relationship Id="rId8" Type="http://schemas.openxmlformats.org/officeDocument/2006/relationships/hyperlink" Target="https://lkwnews.com/nr-1410-01-1-juristen-at-neu/" TargetMode="External"/><Relationship Id="rId3" Type="http://schemas.openxmlformats.org/officeDocument/2006/relationships/hyperlink" Target="https://lkwnews.com/nr-1210-01-1-juristen-de-neu/" TargetMode="External"/><Relationship Id="rId12" Type="http://schemas.openxmlformats.org/officeDocument/2006/relationships/hyperlink" Target="https://lkwnews.com/nr-1320-01-1-mathematik-finanz-experte-ch-neu/" TargetMode="External"/><Relationship Id="rId17" Type="http://schemas.openxmlformats.org/officeDocument/2006/relationships/hyperlink" Target="https://lkwnews.com/nr-1700-01-2-innen-architekten-verantwortlicher-lokalitaeten-mietvertraege-32-bueros/" TargetMode="External"/><Relationship Id="rId25" Type="http://schemas.openxmlformats.org/officeDocument/2006/relationships/hyperlink" Target="https://lkwnews.com/nr-1330-01-2-fachperson-telefonmarketing-verkauf-ch-neu-1/" TargetMode="External"/><Relationship Id="rId33" Type="http://schemas.openxmlformats.org/officeDocument/2006/relationships/hyperlink" Target="https://lkwnews.com/nr1240-01-1-personal-fachperson-de/" TargetMode="External"/><Relationship Id="rId38" Type="http://schemas.openxmlformats.org/officeDocument/2006/relationships/hyperlink" Target="https://lkwnews.com/nr-1440-01-1-personal-fachperson-at/" TargetMode="External"/><Relationship Id="rId46" Type="http://schemas.openxmlformats.org/officeDocument/2006/relationships/hyperlink" Target="https://lkwnews.com/mo/" TargetMode="External"/><Relationship Id="rId20" Type="http://schemas.openxmlformats.org/officeDocument/2006/relationships/hyperlink" Target="https://lkwnews.com/nr-1330-01-2-fachperson-telefonmarketing-verkauf-ch-neu-1/" TargetMode="External"/><Relationship Id="rId41" Type="http://schemas.openxmlformats.org/officeDocument/2006/relationships/hyperlink" Target="https://lkwnews.com/nr-1500-01-2-assistenzen-der-geschaeftsfuehrung/" TargetMode="External"/><Relationship Id="rId1" Type="http://schemas.openxmlformats.org/officeDocument/2006/relationships/hyperlink" Target="https://lkwnews.com/nr-1100-01-geschaeftsfuehrer-inhaberin-gruenderin-monika-nabholz-fuer-die-kapital-suche-von-den-ersten-lkwnews-goenner-beitraegen/" TargetMode="External"/><Relationship Id="rId6" Type="http://schemas.openxmlformats.org/officeDocument/2006/relationships/hyperlink" Target="https://lkwnews.com/nr-1310-01-1-juristen-ch-neu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alendly.com/lkwnews/lkw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p.com/ch-de/shop/product.aspx?id=W1390X&amp;opt=&amp;sel=SUP" TargetMode="External"/><Relationship Id="rId13" Type="http://schemas.openxmlformats.org/officeDocument/2006/relationships/hyperlink" Target="https://www.amazon.de/Autokamera-Park%C3%BCberwachung-Bewegungserkennung-Nachtsicht-Loop-Aufnahm-schwarz/dp/B0D6YHGHL5/ref=sr_1_36?__mk_de_DE=%C3%85M%C3%85%C5%BD%C3%95%C3%91&amp;crid=3VTQJ2MDICURA&amp;dib=eyJ2IjoiMSJ9.F1d1naF5dBSp3tP_d5E1CUrubEoXOcYJGePtCujC1I8k1WRH0j3OSYr2z33pZLolLeAvGflcMXLdcZ2n6Tdk2dPQhKhDYnRr_yWpc9yw80rmYmNvwmAVdxdA5zBWePdCmfOo-qYMVG0s4aUhZoTA_sn3xYqVLmFLhUU5O8xGwTyaFMgFZDTQkaWxQq8awfU8zzcb9YIg4MUcIjZSnUSGHNUvYJkpCDkFmjHRGHZQUlE7v2pl9I1x2bfPC1lH1h4kYJTilWZl6UFDsAuq7LzWNBLF3Ki0qxdg6VYllMubbyo.S6yFdQUD_1cFj9-GgPKWoX5hvD5Fr1-ExZxbxROLWls&amp;dib_tag=se&amp;keywords=Dash-Cam&amp;qid=1744302158&amp;s=ce-de&amp;sprefix=teleprompter%2Celectronics%2C1774&amp;sr=1-36&amp;xpid=4avLuoNCbagzN" TargetMode="External"/><Relationship Id="rId18" Type="http://schemas.openxmlformats.org/officeDocument/2006/relationships/hyperlink" Target="https://www.amazon.de/AOPUTTRIVER-AP-5000APP-Lichtmessger%C3%A4t-EIN-klick-Bedienung-Fotografie/dp/B0CY29Q8ND/ref=sxin_15_pa_sp_search_thematic_sspa?__mk_de_DE=%C3%85M%C3%85%C5%BD%C3%95%C3%91&amp;content-id=amzn1.sym.407f24ee-b3dc-4243-a700-7a6b6be666a5%3Aamzn1.sym.407f24ee-b3dc-4243-a700-7a6b6be666a5&amp;crid=ZVHBYEJGIB7F&amp;cv_ct_cx=Lichtmesser&amp;keywords=Lichtmesser&amp;pd_rd_i=B0CY29Q8ND&amp;pd_rd_r=2a51264e-96a0-49bb-b8b1-0db466d39e84&amp;pd_rd_w=XJ6gW&amp;pd_rd_wg=09DuU&amp;pf_rd_p=407f24ee-b3dc-4243-a700-7a6b6be666a5&amp;pf_rd_r=QQ8S1M08VCD2ABG8C7M0&amp;qid=1744298862&amp;sbo=RZvfv%2F%2FHxDF%2BO5021pAnSA%3D%3D&amp;sprefix=lichtmesser%2Caps%2C134&amp;sr=1-2-0bff13d2-7188-4a82-bb3a-ccd1e70f0167-spons&amp;sp_csd=d2lkZ2V0TmFtZT1zcF9zZWFyY2hfdGhlbWF0aWM&amp;th=1" TargetMode="External"/><Relationship Id="rId26" Type="http://schemas.openxmlformats.org/officeDocument/2006/relationships/hyperlink" Target="https://www.amazon.de/dp/B0D4LRJHLC/ref=sspa_dk_detail_6?pd_rd_i=B0D4LRJHLC&amp;pd_rd_w=EXOAi&amp;content-id=amzn1.sym.6ffc9ff7-fa31-49da-8594-196e74bcf61e&amp;pf_rd_p=6ffc9ff7-fa31-49da-8594-196e74bcf61e&amp;pf_rd_r=PJNHMWA8NW92WME5QXM1&amp;pd_rd_wg=pVqjG&amp;pd_rd_r=edd96f81-628b-41e1-b6c4-0b4a128142f1&amp;sp_csd=d2lkZ2V0TmFtZT1zcF9kZXRhaWw&amp;th=1" TargetMode="External"/><Relationship Id="rId3" Type="http://schemas.openxmlformats.org/officeDocument/2006/relationships/hyperlink" Target="https://www.hp.com/ch-de/shop/product.aspx?id=20G06A&amp;opt=BAZ&amp;sel=SCN" TargetMode="External"/><Relationship Id="rId21" Type="http://schemas.openxmlformats.org/officeDocument/2006/relationships/hyperlink" Target="https://www.amazon.de/Panasonic-HC-X2000E-Weitwinkel-professionelle-Videokamera/dp/B083SZZ5KR/ref=sr_1_1_sspa?__mk_de_DE=%C3%85M%C3%85%C5%BD%C3%95%C3%91&amp;crid=25WCMU4QNCKD9&amp;dib=eyJ2IjoiMSJ9.EnBRs69MaBUIxk5Pg1yL7ULmwGX7ArcTQYaUaUslOF0UWlTJBkZx0QFarKMVFAnIiNDY12IqbLNGz_FntbPvXGsyAVd2ACPFZ_-34mDq1LA9dwD3JGmYFV4odw5quW6xmHP2zN1lPKccJ4U4gfznpgZroEQuYF2uk5ZY5CbUOTAtopHS7SGpEUWn6x0ilcPN4LcuTU7eukZLhYvcSmPFwHPQe__JhvumbIH_TtteyzM._okU3MmnrIPhKkUMsdn7yvpkPvLpjZprXCxa-zBvqaA&amp;dib_tag=se&amp;keywords=Profi-Filmkamera&amp;qid=1744293145&amp;sprefix=profi-filmkamera%2Caps%2C177&amp;sr=8-1-spons&amp;sp_csd=d2lkZ2V0TmFtZT1zcF9hdGY&amp;psc=1" TargetMode="External"/><Relationship Id="rId7" Type="http://schemas.openxmlformats.org/officeDocument/2006/relationships/hyperlink" Target="https://www.hp.com/ch-de/shop/product.aspx?id=98P21ET&amp;opt=UUZ&amp;sel=NTB" TargetMode="External"/><Relationship Id="rId12" Type="http://schemas.openxmlformats.org/officeDocument/2006/relationships/hyperlink" Target="https://www.hp.com/ch-de/shop/product.aspx?id=4P5P7AA&amp;opt=&amp;sel=ACC" TargetMode="External"/><Relationship Id="rId17" Type="http://schemas.openxmlformats.org/officeDocument/2006/relationships/hyperlink" Target="https://www.amazon.de/Myheimly-Raumtrenner-Raumteiler-Sichtschutz-Schlafzimmer/dp/B0DTPST2JS/ref=sr_1_5?__mk_de_DE=%C3%85M%C3%85%C5%BD%C3%95%C3%91&amp;crid=SUK0YKCFBIAZ&amp;dib=eyJ2IjoiMSJ9.c4eKMxCdnj4Ga5a1mMvw6_Ni9yZSGOGCWh0PdfZKAzaU4e3nOlxX2noigEXaDhRZAcka9AdvTSSkfnkaxiwq7I2QMOYHRF-z4cg6OkIpZlLSp0OERL8s3hAd3g8dGy6kXj8MM0exBtpE9JjXp5Fsh3e5vEKVl3V19umiUPOojtBAxj1NUNOqj9Hp9r4DpP02QMuHLeIW5ZhBkrMXhbuXcie91q_YptN84iZKeqmrikon1O-Sxq4IZ9YPkDF70lPDTG7B5V3s1UiVBeJOB471YJC18lUo9AmtX7ARRl4W0L4.hewl45EdEJekXHy8ZPK_UAJkbyxhsNvAYYixKxsItdY&amp;dib_tag=se&amp;keywords=Paravent%2B(Raumleiter)%2B-%2B180%2Bx%2B180%2BNeutral%2Bweiss&amp;qid=1744299293&amp;s=ce-de&amp;sprefix=paravent%2Braumleiter%2B-%2B180%2Bx%2B180%2Bneutral%2Bweiss%2Celectronics%2C93&amp;sr=1-5&amp;th=1" TargetMode="External"/><Relationship Id="rId25" Type="http://schemas.openxmlformats.org/officeDocument/2006/relationships/hyperlink" Target="../../../../AppData/Roaming/Microsoft/Excel/K&amp;F%20Concept%20Kamerastativ%20S255A3+BH-36,190cm%20Handy-Stativ,Tripod%20f&#252;r%20Canon%20Nikon%20Sony%20Kamera/DSLR/Camcorder,Stativ%20f&#252;r%20Smartphone,Reisestativ%20mit%20Handy-Tablet-Halterung" TargetMode="External"/><Relationship Id="rId2" Type="http://schemas.openxmlformats.org/officeDocument/2006/relationships/hyperlink" Target="https://www.hp.com/ch-de/shop/product.aspx?id=1B065AA&amp;opt=ABB&amp;sel=MTO" TargetMode="External"/><Relationship Id="rId16" Type="http://schemas.openxmlformats.org/officeDocument/2006/relationships/hyperlink" Target="https://www.amazon.de/DJI-Erwachsene-Stabilisierung-Video%C3%BCbertragung-Windwiderstand/dp/B0CXJBF6NQ/ref=sxin_15_pa_sp_search_thematic_sspa?__mk_de_DE=%C3%85M%C3%85%C5%BD%C3%95%C3%91&amp;content-id=amzn1.sym.407f24ee-b3dc-4243-a700-7a6b6be666a5%3Aamzn1.sym.407f24ee-b3dc-4243-a700-7a6b6be666a5&amp;crid=15TQXO6I3JRW0&amp;cv_ct_cx=Film-Drohne&amp;keywords=Film-Drohne&amp;pd_rd_i=B0CXJ9GM3G&amp;pd_rd_r=733e093c-46af-488b-af6b-60c4628ca511&amp;pd_rd_w=NVYUh&amp;pd_rd_wg=uLQUC&amp;pf_rd_p=407f24ee-b3dc-4243-a700-7a6b6be666a5&amp;pf_rd_r=VPBHZH8WZ7ZMT5Q2B63C&amp;qid=1744300136&amp;sbo=RZvfv%2F%2FHxDF%2BO5021pAnSA%3D%3D&amp;sprefix=film-drohne%2Caps%2C184&amp;sr=1-1-0bff13d2-7188-4a82-bb3a-ccd1e70f0167-spons&amp;sp_csd=d2lkZ2V0TmFtZT1zcF9zZWFyY2hfdGhlbWF0aWM&amp;th=1" TargetMode="External"/><Relationship Id="rId20" Type="http://schemas.openxmlformats.org/officeDocument/2006/relationships/hyperlink" Target="https://www.amazon.de/Canon-8597B002-BP-820-schwarz-LEGRIA/dp/B00DEA3PFA/ref=pd_bxgy_thbs_d_sccl_2/258-3804935-6804809?pd_rd_w=XO7Et&amp;content-id=amzn1.sym.c90b469b-76a4-4929-ad48-0676b96c75a5&amp;pf_rd_p=c90b469b-76a4-4929-ad48-0676b96c75a5&amp;pf_rd_r=B5FPRCSJGB4BNGF0A7Q3&amp;pd_rd_wg=CKMKD&amp;pd_rd_r=d4866883-121a-4d19-8e4a-a1a3202d362c&amp;pd_rd_i=B00DEA3PFA&amp;psc=1" TargetMode="External"/><Relationship Id="rId29" Type="http://schemas.openxmlformats.org/officeDocument/2006/relationships/printerSettings" Target="../printerSettings/printerSettings6.bin"/><Relationship Id="rId1" Type="http://schemas.openxmlformats.org/officeDocument/2006/relationships/hyperlink" Target="https://www.hp.com/ch-de/shop/product.aspx?id=7B0A4EA&amp;opt=UUZ&amp;sel=DTP" TargetMode="External"/><Relationship Id="rId6" Type="http://schemas.openxmlformats.org/officeDocument/2006/relationships/hyperlink" Target="https://www.hp.com/ch-de/shop/product.aspx?id=6N6E6E9&amp;opt=UUZ&amp;sel=MTO" TargetMode="External"/><Relationship Id="rId11" Type="http://schemas.openxmlformats.org/officeDocument/2006/relationships/hyperlink" Target="ttps://www.amazon.de/dp/B071ZN2H73/ref=sspa_dk_detail_12?pf_rd_p=6ffc9ff7-fa31-49da-8594-196e74bcf61e&amp;pf_rd_r=88JFRGHYZ3PS80E3YWXG&amp;pd_rd_wg=fqQP6&amp;pd_rd_w=UmXMk&amp;content-id=amzn1.sym.6ffc9ff7-fa31-49da-8594-196e74bcf61e&amp;pd_rd_r=65eecbf9-e05e-4ed8-977e-10d966b264e6&amp;s=ce-de&amp;sp_csd=d2lkZ2V0TmFtZT1zcF9kZXRhaWw&amp;th=1" TargetMode="External"/><Relationship Id="rId24" Type="http://schemas.openxmlformats.org/officeDocument/2006/relationships/hyperlink" Target="https://www.amazon.de/Ringleuchte-Fernbedienung-Handyhalter-Helligkeitsstufen-Live-Streaming/dp/B08MPYB3RP/ref=sr_1_8_sspa?__mk_de_DE=%C3%85M%C3%85%C5%BD%C3%95%C3%91&amp;crid=16R0WZX3J4DAL&amp;dib=eyJ2IjoiMSJ9.wUdJPVIYXFNRC0shmXzAi0UU5Gk5M7wTq0nVLVokSj4zeWONawtkMaPxDh2zTvvcBgC86Sfm0D3ETR3Z5xYmUW6dZRBPVf_HrujzkeIxwYF5d1n4BYX4lCNC6wdAVAq7J3kPJgzmsZVt_FvCGdez51DKtQ64CdvfkzsyaQZerPsuXxWSh4ETkQ82J5q9M1cFmIMqBv3bF9j-GzOTPAQSYBebWfWcrBS2zf486Pmywqc.XdR8yeuSOXFCSlAWjMdrKHXc620lThTC_xcE13UYitU&amp;dib_tag=se&amp;keywords=3+Film+Belichtungs-Lampen&amp;qid=1744291818&amp;sprefix=3+film+belichtungs-lampen%2Caps%2C123&amp;sr=8-8-spons&amp;sp_csd=d2lkZ2V0TmFtZT1zcF9tdGY&amp;psc=1" TargetMode="External"/><Relationship Id="rId5" Type="http://schemas.openxmlformats.org/officeDocument/2006/relationships/hyperlink" Target="https://www.hp.com/ch-de/shop/product.aspx?id=8K167AA&amp;opt=UUZ&amp;sel=MTO" TargetMode="External"/><Relationship Id="rId15" Type="http://schemas.openxmlformats.org/officeDocument/2006/relationships/hyperlink" Target="https://www.amazon.de/dp/B0D8WMDQK9/ref=sspa_dk_detail_1?pd_rd_i=B0D7W4SDTQ&amp;pd_rd_w=ZgzrS&amp;content-id=amzn1.sym.6ffc9ff7-fa31-49da-8594-196e74bcf61e&amp;pf_rd_p=6ffc9ff7-fa31-49da-8594-196e74bcf61e&amp;pf_rd_r=XKD2DAB6K3GP1GYE7RA1&amp;pd_rd_wg=4yRos&amp;pd_rd_r=82f46efd-1bc6-45a3-92b0-a86ed83c6db3&amp;sp_csd=d2lkZ2V0TmFtZT1zcF9kZXRhaWw&amp;th=1" TargetMode="External"/><Relationship Id="rId23" Type="http://schemas.openxmlformats.org/officeDocument/2006/relationships/hyperlink" Target="https://www.amazon.de/GEEKOTO-Studioleuchte-Vollverstellbare-Studio-Portr%C3%A4ts-Produktfotografie/dp/B07LFXBM8R/ref=sr_1_38?__mk_de_DE=%C3%85M%C3%85%C5%BD%C3%95%C3%91&amp;crid=16R0WZX3J4DAL&amp;dib=eyJ2IjoiMSJ9.bo_KTrADj8Hifop37jcDoxkxOWan0cm04X3DQBUScr_FKDut6LAUMQqCoB5VEMP_IBPWXSrlMgORKNQN7DU4lDOgaIVpha5szWMVVE_6-KaSWr1oTxI-j1G205kvwXbm3RodELZojh2vKhUccq1Ij1xIfTNfvBXTWarfPgCJbRVXbGywO8jZUlMOK4pAb29teaX_XDD6yV1aPc2PmBVSlw.54c1OMfWRd2JL-om0HsbX56SYAIS-HSx_s17HmSD8mc&amp;dib_tag=se&amp;keywords=3+Film+Belichtungs-Lampen&amp;qid=1744292309&amp;sprefix=3+film+belichtungs-lampen%2Caps%2C123&amp;sr=8-38&amp;xpid=bfpQqykrKV_9G" TargetMode="External"/><Relationship Id="rId28" Type="http://schemas.openxmlformats.org/officeDocument/2006/relationships/hyperlink" Target="https://calendly.com/lkwnews/lkw" TargetMode="External"/><Relationship Id="rId10" Type="http://schemas.openxmlformats.org/officeDocument/2006/relationships/hyperlink" Target="https://www.samsung.com/ch/smartphones/galaxy-s25-ultra/buy/" TargetMode="External"/><Relationship Id="rId19" Type="http://schemas.openxmlformats.org/officeDocument/2006/relationships/hyperlink" Target="https://www.amazon.de/SanDisk-Speicherkarte-%C3%9Cbertragungsgeschwindigkeit-QuickFlow-Technologie-temperaturbest%C3%A4ndig/dp/B0BXZ6DXFL/ref=pd_bxgy_thbs_d_sccl_1/258-3804935-6804809?pd_rd_w=XO7Et&amp;content-id=amzn1.sym.c90b469b-76a4-4929-ad48-0676b96c75a5&amp;pf_rd_p=c90b469b-76a4-4929-ad48-0676b96c75a5&amp;pf_rd_r=B5FPRCSJGB4BNGF0A7Q3&amp;pd_rd_wg=CKMKD&amp;pd_rd_r=d4866883-121a-4d19-8e4a-a1a3202d362c&amp;pd_rd_i=B09X7FXHVJ&amp;th=1" TargetMode="External"/><Relationship Id="rId4" Type="http://schemas.openxmlformats.org/officeDocument/2006/relationships/hyperlink" Target="https://www.hp.com/ch-de/shop/product.aspx?id=3G652F&amp;opt=BAZ&amp;sel=PRN" TargetMode="External"/><Relationship Id="rId9" Type="http://schemas.openxmlformats.org/officeDocument/2006/relationships/hyperlink" Target="https://www.hp.com/ch-de/shop/product.aspx?id=772C2AA&amp;opt=&amp;sel=ACC" TargetMode="External"/><Relationship Id="rId14" Type="http://schemas.openxmlformats.org/officeDocument/2006/relationships/hyperlink" Target="https://www.amazon.de/NEEWER-Teleprompter-X17-Fernbedienung-Ganzmetallrahmen/dp/B0CJXXN57C/ref=sr_1_12?__mk_de_DE=%C3%85M%C3%85%C5%BD%C3%95%C3%91&amp;crid=29E2TCGVK6KC8&amp;dib=eyJ2IjoiMSJ9.HOXPcpYpad_Xv3dFEOIS8PpD3xNMY8iFJAHFqBr6mHnf0Rkx9U5zbd9XtED4Fm667JLU8R8kJ534Q441vOOJQe3OTvob_7W8UNp6PTqZYsDmkE2YSvf9gS7XaUPALj6jEiDq5j0x4-yjilsNr_dklvLrk7m6-_wwsF9evvB6q7Z6ZuKmeCIHzplpSfsr_s_nOVZFJykHIVITw5FzVGyBFxVB5kOToUuxprD5X4dpw3vaX03M0OD787OBrxgalJ8l1TJDXg-uEzjMsGYO2RGQJLpwCkGl0OWoYwO9BAN63S8.q6eihGudw3vzqXJDuE3QJbFTmfkuPDR3ljM4o6zytto&amp;dib_tag=se&amp;keywords=Teleprompter&amp;qid=1744300618&amp;s=ce-de&amp;sprefix=teleprompter%2Celectronics%2C222&amp;sr=1-12&amp;th=1" TargetMode="External"/><Relationship Id="rId22" Type="http://schemas.openxmlformats.org/officeDocument/2006/relationships/hyperlink" Target="https://www.amazon.de/VideoLicht-Videoleuchte-Studiobeleuchtung-Stativst%C3%A4nder-Handyhalterung/dp/B0D7CD9WKQ/ref=sr_1_50?__mk_de_DE=%C3%85M%C3%85%C5%BD%C3%95%C3%91&amp;crid=16R0WZX3J4DAL&amp;dib=eyJ2IjoiMSJ9.bo_KTrADj8Hifop37jcDoxkxOWan0cm04X3DQBUScr_FKDut6LAUMQqCoB5VEMP_IBPWXSrlMgORKNQN7DU4lDOgaIVpha5szWMVVE_6-KaSWr1oTxI-j1G205kvwXbm3RodELZojh2vKhUccq1Ij1xIfTNfvBXTWarfPgCJbRVXbGywO8jZUlMOK4pAb29teaX_XDD6yV1aPc2PmBVSlw.54c1OMfWRd2JL-om0HsbX56SYAIS-HSx_s17HmSD8mc&amp;dib_tag=se&amp;keywords=3+Film+Belichtungs-Lampen&amp;qid=1744292309&amp;sprefix=3+film+belichtungs-lampen%2Caps%2C123&amp;sr=8-50&amp;xpid=bfpQqykrKV_9G" TargetMode="External"/><Relationship Id="rId27" Type="http://schemas.openxmlformats.org/officeDocument/2006/relationships/hyperlink" Target="https://www.samsung.com/ch/tablets/galaxy-tab-s/galaxy-tab-s11-ultra-gray-256gb-5g-sm-x936bzareue/" TargetMode="External"/><Relationship Id="rId30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to.de/meeting" TargetMode="External"/><Relationship Id="rId13" Type="http://schemas.openxmlformats.org/officeDocument/2006/relationships/hyperlink" Target="https://www.microsoft.com/de-de/microsoft-365/business/nonprofit-plans-and-pricing?market=de" TargetMode="External"/><Relationship Id="rId3" Type="http://schemas.openxmlformats.org/officeDocument/2006/relationships/hyperlink" Target="https://www.coreldraw.com/de/product/coreldraw/" TargetMode="External"/><Relationship Id="rId7" Type="http://schemas.openxmlformats.org/officeDocument/2006/relationships/hyperlink" Target="https://store.winzip.com/852/purl-wzprodpage-ultimate-suite?x-source=suite-wzcom&amp;x-target=bing" TargetMode="External"/><Relationship Id="rId12" Type="http://schemas.openxmlformats.org/officeDocument/2006/relationships/hyperlink" Target="https://www.wordperfect.com/en/product/pdf-creator/" TargetMode="External"/><Relationship Id="rId2" Type="http://schemas.openxmlformats.org/officeDocument/2006/relationships/hyperlink" Target="https://www.swisscom.ch/configurator-wireless/page/config/step/blue-benefit?exchangeId=33aee216-9c62-44dc-9cc2-3f0150500bd7&amp;app=wireless-journey" TargetMode="External"/><Relationship Id="rId16" Type="http://schemas.openxmlformats.org/officeDocument/2006/relationships/vmlDrawing" Target="../drawings/vmlDrawing7.vml"/><Relationship Id="rId1" Type="http://schemas.openxmlformats.org/officeDocument/2006/relationships/hyperlink" Target="https://f24.com/de/f24-schweiz-ag/" TargetMode="External"/><Relationship Id="rId6" Type="http://schemas.openxmlformats.org/officeDocument/2006/relationships/hyperlink" Target="https://www.paintshoppro.com/de/products/photo-video-bundle/" TargetMode="External"/><Relationship Id="rId11" Type="http://schemas.openxmlformats.org/officeDocument/2006/relationships/hyperlink" Target="https://www.logmein.com/de/pricing/resolve" TargetMode="External"/><Relationship Id="rId5" Type="http://schemas.openxmlformats.org/officeDocument/2006/relationships/hyperlink" Target="https://www.paintshoppro.com/de/products/photo-video-bundle/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s://www.goto.de/training" TargetMode="External"/><Relationship Id="rId4" Type="http://schemas.openxmlformats.org/officeDocument/2006/relationships/hyperlink" Target="https://www.coreldraw.com/de/product/technical-suite/" TargetMode="External"/><Relationship Id="rId9" Type="http://schemas.openxmlformats.org/officeDocument/2006/relationships/hyperlink" Target="https://www.goto.de/pricing/webinar" TargetMode="External"/><Relationship Id="rId14" Type="http://schemas.openxmlformats.org/officeDocument/2006/relationships/hyperlink" Target="https://calendly.com/lkwnews/lkw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de/Autokamera-Park%C3%BCberwachung-Bewegungserkennung-Nachtsicht-Loop-Aufnahm-schwarz/dp/B0D6YHGHL5/ref=sr_1_36?__mk_de_DE=%C3%85M%C3%85%C5%BD%C3%95%C3%91&amp;crid=3VTQJ2MDICURA&amp;dib=eyJ2IjoiMSJ9.F1d1naF5dBSp3tP_d5E1CUrubEoXOcYJGePtCujC1I8k1WRH0j3OSYr2z33pZLolLeAvGflcMXLdcZ2n6Tdk2dPQhKhDYnRr_yWpc9yw80rmYmNvwmAVdxdA5zBWePdCmfOo-qYMVG0s4aUhZoTA_sn3xYqVLmFLhUU5O8xGwTyaFMgFZDTQkaWxQq8awfU8zzcb9YIg4MUcIjZSnUSGHNUvYJkpCDkFmjHRGHZQUlE7v2pl9I1x2bfPC1lH1h4kYJTilWZl6UFDsAuq7LzWNBLF3Ki0qxdg6VYllMubbyo.S6yFdQUD_1cFj9-GgPKWoX5hvD5Fr1-ExZxbxROLWls&amp;dib_tag=se&amp;keywords=Dash-Cam&amp;qid=1744302158&amp;s=ce-de&amp;sprefix=teleprompter%2Celectronics%2C1774&amp;sr=1-36&amp;xpid=4avLuoNCbagzN" TargetMode="External"/><Relationship Id="rId3" Type="http://schemas.openxmlformats.org/officeDocument/2006/relationships/hyperlink" Target="https://www.hp.com/ch-de/shop/product.aspx?id=6N6E6E9&amp;opt=UUZ&amp;sel=MTO" TargetMode="External"/><Relationship Id="rId7" Type="http://schemas.openxmlformats.org/officeDocument/2006/relationships/hyperlink" Target="https://www.samsung.com/ch/smartphones/galaxy-s25-ultra/buy/" TargetMode="External"/><Relationship Id="rId12" Type="http://schemas.openxmlformats.org/officeDocument/2006/relationships/vmlDrawing" Target="../drawings/vmlDrawing8.vml"/><Relationship Id="rId2" Type="http://schemas.openxmlformats.org/officeDocument/2006/relationships/hyperlink" Target="https://www.hp.com/ch-de/shop/product.aspx?id=3G652F&amp;opt=BAZ&amp;sel=PRN" TargetMode="External"/><Relationship Id="rId1" Type="http://schemas.openxmlformats.org/officeDocument/2006/relationships/hyperlink" Target="https://www.hp.com/ch-de/shop/product.aspx?id=20G06A&amp;opt=BAZ&amp;sel=SCN" TargetMode="External"/><Relationship Id="rId6" Type="http://schemas.openxmlformats.org/officeDocument/2006/relationships/hyperlink" Target="https://www.hp.com/ch-de/shop/product.aspx?id=772C2AA&amp;opt=&amp;sel=ACC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s://www.hp.com/ch-de/shop/product.aspx?id=W1390X&amp;opt=&amp;sel=SUP" TargetMode="External"/><Relationship Id="rId10" Type="http://schemas.openxmlformats.org/officeDocument/2006/relationships/hyperlink" Target="https://calendly.com/lkwnews/lkw" TargetMode="External"/><Relationship Id="rId4" Type="http://schemas.openxmlformats.org/officeDocument/2006/relationships/hyperlink" Target="https://www.hp.com/ch-de/shop/product.aspx?id=98P21ET&amp;opt=UUZ&amp;sel=NTB" TargetMode="External"/><Relationship Id="rId9" Type="http://schemas.openxmlformats.org/officeDocument/2006/relationships/hyperlink" Target="https://www.amazon.de/Ringleuchte-Fernbedienung-Handyhalter-Helligkeitsstufen-Live-Streaming/dp/B08MPYB3RP/ref=sr_1_8_sspa?__mk_de_DE=%C3%85M%C3%85%C5%BD%C3%95%C3%91&amp;crid=16R0WZX3J4DAL&amp;dib=eyJ2IjoiMSJ9.wUdJPVIYXFNRC0shmXzAi0UU5Gk5M7wTq0nVLVokSj4zeWONawtkMaPxDh2zTvvcBgC86Sfm0D3ETR3Z5xYmUW6dZRBPVf_HrujzkeIxwYF5d1n4BYX4lCNC6wdAVAq7J3kPJgzmsZVt_FvCGdez51DKtQ64CdvfkzsyaQZerPsuXxWSh4ETkQ82J5q9M1cFmIMqBv3bF9j-GzOTPAQSYBebWfWcrBS2zf486Pmywqc.XdR8yeuSOXFCSlAWjMdrKHXc620lThTC_xcE13UYitU&amp;dib_tag=se&amp;keywords=3+Film+Belichtungs-Lampen&amp;qid=1744291818&amp;sprefix=3+film+belichtungs-lampen%2Caps%2C123&amp;sr=8-8-spons&amp;sp_csd=d2lkZ2V0TmFtZT1zcF9tdGY&amp;psc=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to.de/meeting" TargetMode="External"/><Relationship Id="rId13" Type="http://schemas.openxmlformats.org/officeDocument/2006/relationships/vmlDrawing" Target="../drawings/vmlDrawing9.vml"/><Relationship Id="rId3" Type="http://schemas.openxmlformats.org/officeDocument/2006/relationships/hyperlink" Target="https://www.coreldraw.com/de/product/coreldraw/" TargetMode="External"/><Relationship Id="rId7" Type="http://schemas.openxmlformats.org/officeDocument/2006/relationships/hyperlink" Target="https://store.winzip.com/852/purl-wzprodpage-ultimate-suite?x-source=suite-wzcom&amp;x-target=bing" TargetMode="External"/><Relationship Id="rId12" Type="http://schemas.openxmlformats.org/officeDocument/2006/relationships/printerSettings" Target="../printerSettings/printerSettings9.bin"/><Relationship Id="rId2" Type="http://schemas.openxmlformats.org/officeDocument/2006/relationships/hyperlink" Target="https://www.swisscom.ch/configurator-wireless/page/config/step/blue-benefit?exchangeId=33aee216-9c62-44dc-9cc2-3f0150500bd7&amp;app=wireless-journey" TargetMode="External"/><Relationship Id="rId1" Type="http://schemas.openxmlformats.org/officeDocument/2006/relationships/hyperlink" Target="https://f24.com/de/f24-schweiz-ag/" TargetMode="External"/><Relationship Id="rId6" Type="http://schemas.openxmlformats.org/officeDocument/2006/relationships/hyperlink" Target="https://www.paintshoppro.com/de/products/photo-video-bundle/" TargetMode="External"/><Relationship Id="rId11" Type="http://schemas.openxmlformats.org/officeDocument/2006/relationships/hyperlink" Target="https://calendly.com/lkwnews/lkw" TargetMode="External"/><Relationship Id="rId5" Type="http://schemas.openxmlformats.org/officeDocument/2006/relationships/hyperlink" Target="https://www.paintshoppro.com/de/products/photo-video-bundle/" TargetMode="External"/><Relationship Id="rId10" Type="http://schemas.openxmlformats.org/officeDocument/2006/relationships/hyperlink" Target="https://www.coreldraw.com/de/product/vector/" TargetMode="External"/><Relationship Id="rId4" Type="http://schemas.openxmlformats.org/officeDocument/2006/relationships/hyperlink" Target="https://www.coreldraw.com/de/product/technical-suite/" TargetMode="External"/><Relationship Id="rId9" Type="http://schemas.openxmlformats.org/officeDocument/2006/relationships/hyperlink" Target="https://www.goto.de/train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75B5-18AC-416A-97BA-14031838D0D3}">
  <sheetPr codeName="Tabelle1">
    <pageSetUpPr fitToPage="1"/>
  </sheetPr>
  <dimension ref="A1:G315"/>
  <sheetViews>
    <sheetView zoomScale="80" zoomScaleNormal="80" workbookViewId="0">
      <pane ySplit="5" topLeftCell="A6" activePane="bottomLeft" state="frozen"/>
      <selection activeCell="B45" sqref="B45"/>
      <selection pane="bottomLeft" activeCell="B95" sqref="B95:B138"/>
    </sheetView>
  </sheetViews>
  <sheetFormatPr baseColWidth="10" defaultRowHeight="14.4" x14ac:dyDescent="0.3"/>
  <cols>
    <col min="1" max="1" width="10.44140625" customWidth="1"/>
    <col min="2" max="2" width="115.5546875" style="2" customWidth="1"/>
    <col min="3" max="3" width="74.44140625" style="2" customWidth="1"/>
    <col min="5" max="5" width="13.88671875" bestFit="1" customWidth="1"/>
  </cols>
  <sheetData>
    <row r="1" spans="1:7" ht="27" customHeight="1" x14ac:dyDescent="0.3">
      <c r="A1" s="229" t="s">
        <v>1863</v>
      </c>
      <c r="B1" s="230"/>
      <c r="C1" s="230"/>
      <c r="D1" s="213"/>
      <c r="E1" s="213"/>
      <c r="F1" s="213"/>
      <c r="G1" s="213"/>
    </row>
    <row r="2" spans="1:7" ht="21" customHeight="1" x14ac:dyDescent="0.3">
      <c r="A2" s="231" t="s">
        <v>1958</v>
      </c>
      <c r="B2" s="229"/>
      <c r="C2" s="44"/>
      <c r="D2" s="213"/>
      <c r="E2" s="213"/>
      <c r="F2" s="213"/>
      <c r="G2" s="213"/>
    </row>
    <row r="3" spans="1:7" ht="20.399999999999999" x14ac:dyDescent="0.3">
      <c r="A3" s="231"/>
      <c r="B3" s="231"/>
      <c r="C3" s="231"/>
      <c r="D3" s="213"/>
      <c r="E3" s="213"/>
      <c r="F3" s="213"/>
      <c r="G3" s="213"/>
    </row>
    <row r="4" spans="1:7" x14ac:dyDescent="0.3">
      <c r="A4" s="5"/>
      <c r="B4" s="5"/>
      <c r="C4" s="5"/>
      <c r="D4" s="158"/>
      <c r="E4" s="158"/>
      <c r="F4" s="158"/>
      <c r="G4" s="158"/>
    </row>
    <row r="5" spans="1:7" x14ac:dyDescent="0.3">
      <c r="A5" s="68" t="s">
        <v>666</v>
      </c>
      <c r="B5" s="69" t="s">
        <v>667</v>
      </c>
      <c r="C5" s="70"/>
      <c r="D5" s="56"/>
      <c r="E5" s="56"/>
      <c r="F5" s="56"/>
      <c r="G5" s="56"/>
    </row>
    <row r="6" spans="1:7" ht="20.399999999999999" x14ac:dyDescent="0.35">
      <c r="A6" s="2"/>
      <c r="B6" s="132" t="s">
        <v>1864</v>
      </c>
      <c r="C6" s="8"/>
    </row>
    <row r="7" spans="1:7" ht="21" x14ac:dyDescent="0.35">
      <c r="A7" s="17"/>
      <c r="B7" s="162"/>
      <c r="C7" s="19"/>
      <c r="D7" s="56"/>
      <c r="E7" s="56"/>
      <c r="F7" s="56"/>
      <c r="G7" s="56"/>
    </row>
    <row r="8" spans="1:7" ht="20.399999999999999" x14ac:dyDescent="0.35">
      <c r="A8" s="2"/>
      <c r="B8" s="132" t="s">
        <v>1865</v>
      </c>
      <c r="C8" s="8"/>
    </row>
    <row r="9" spans="1:7" ht="21" x14ac:dyDescent="0.35">
      <c r="A9" s="17"/>
      <c r="B9" s="162"/>
      <c r="C9" s="19"/>
      <c r="D9" s="56"/>
      <c r="E9" s="56"/>
      <c r="F9" s="56"/>
      <c r="G9" s="56"/>
    </row>
    <row r="10" spans="1:7" ht="20.399999999999999" x14ac:dyDescent="0.35">
      <c r="A10" s="2"/>
      <c r="B10" s="132" t="s">
        <v>1866</v>
      </c>
      <c r="C10" s="8"/>
    </row>
    <row r="11" spans="1:7" ht="21" x14ac:dyDescent="0.35">
      <c r="A11" s="17"/>
      <c r="B11" s="162"/>
      <c r="C11" s="19"/>
      <c r="D11" s="56"/>
      <c r="E11" s="56"/>
      <c r="F11" s="56"/>
      <c r="G11" s="56"/>
    </row>
    <row r="12" spans="1:7" ht="20.399999999999999" x14ac:dyDescent="0.35">
      <c r="A12" s="2"/>
      <c r="B12" s="132" t="s">
        <v>1867</v>
      </c>
      <c r="C12" s="8"/>
    </row>
    <row r="13" spans="1:7" ht="21" x14ac:dyDescent="0.35">
      <c r="A13" s="17"/>
      <c r="B13" s="162"/>
      <c r="C13" s="19"/>
      <c r="D13" s="56"/>
      <c r="E13" s="56"/>
      <c r="F13" s="56"/>
      <c r="G13" s="56"/>
    </row>
    <row r="14" spans="1:7" ht="20.399999999999999" x14ac:dyDescent="0.35">
      <c r="A14" s="2"/>
      <c r="B14" s="132" t="s">
        <v>1868</v>
      </c>
      <c r="C14" s="8"/>
    </row>
    <row r="15" spans="1:7" ht="21" x14ac:dyDescent="0.35">
      <c r="A15" s="17"/>
      <c r="B15" s="162"/>
      <c r="C15" s="19"/>
      <c r="D15" s="56"/>
      <c r="E15" s="56"/>
      <c r="F15" s="56"/>
      <c r="G15" s="56"/>
    </row>
    <row r="16" spans="1:7" ht="20.399999999999999" x14ac:dyDescent="0.35">
      <c r="A16" s="2"/>
      <c r="B16" s="132" t="s">
        <v>1922</v>
      </c>
      <c r="C16" s="8"/>
    </row>
    <row r="17" spans="1:7" ht="21" x14ac:dyDescent="0.35">
      <c r="A17" s="17"/>
      <c r="B17" s="162"/>
      <c r="C17" s="19"/>
      <c r="D17" s="56"/>
      <c r="E17" s="56"/>
      <c r="F17" s="56"/>
      <c r="G17" s="56"/>
    </row>
    <row r="18" spans="1:7" ht="20.399999999999999" x14ac:dyDescent="0.35">
      <c r="A18" s="2"/>
      <c r="B18" s="132" t="s">
        <v>1869</v>
      </c>
      <c r="C18" s="8"/>
    </row>
    <row r="19" spans="1:7" ht="21" x14ac:dyDescent="0.35">
      <c r="A19" s="17"/>
      <c r="B19" s="162"/>
      <c r="C19" s="19"/>
      <c r="D19" s="56"/>
      <c r="E19" s="56"/>
      <c r="F19" s="56"/>
      <c r="G19" s="56"/>
    </row>
    <row r="20" spans="1:7" ht="20.399999999999999" x14ac:dyDescent="0.35">
      <c r="A20" s="2"/>
      <c r="B20" s="132" t="s">
        <v>1870</v>
      </c>
      <c r="C20" s="8"/>
    </row>
    <row r="21" spans="1:7" ht="21" x14ac:dyDescent="0.35">
      <c r="A21" s="17"/>
      <c r="B21" s="162"/>
      <c r="C21" s="19"/>
      <c r="D21" s="56"/>
      <c r="E21" s="56"/>
      <c r="F21" s="56"/>
      <c r="G21" s="56"/>
    </row>
    <row r="22" spans="1:7" ht="20.399999999999999" x14ac:dyDescent="0.35">
      <c r="A22" s="2"/>
      <c r="B22" s="50" t="s">
        <v>1871</v>
      </c>
      <c r="C22" s="8"/>
    </row>
    <row r="23" spans="1:7" ht="20.399999999999999" x14ac:dyDescent="0.35">
      <c r="A23" s="39"/>
      <c r="B23" s="135"/>
      <c r="C23" s="39"/>
      <c r="D23" s="56"/>
      <c r="E23" s="56"/>
      <c r="F23" s="56"/>
      <c r="G23" s="56"/>
    </row>
    <row r="24" spans="1:7" ht="20.399999999999999" x14ac:dyDescent="0.35">
      <c r="A24" s="2"/>
      <c r="B24" s="50" t="s">
        <v>1872</v>
      </c>
      <c r="C24" s="8"/>
    </row>
    <row r="25" spans="1:7" ht="21" x14ac:dyDescent="0.35">
      <c r="A25" s="17"/>
      <c r="B25" s="162"/>
      <c r="C25" s="19"/>
      <c r="D25" s="56"/>
      <c r="E25" s="56"/>
      <c r="F25" s="56"/>
      <c r="G25" s="56"/>
    </row>
    <row r="26" spans="1:7" ht="20.399999999999999" x14ac:dyDescent="0.35">
      <c r="A26" s="2"/>
      <c r="B26" s="132" t="s">
        <v>1873</v>
      </c>
      <c r="C26" s="8"/>
    </row>
    <row r="27" spans="1:7" ht="21" x14ac:dyDescent="0.35">
      <c r="A27" s="17"/>
      <c r="B27" s="162"/>
      <c r="C27" s="19"/>
      <c r="D27" s="56"/>
      <c r="E27" s="56"/>
      <c r="F27" s="56"/>
      <c r="G27" s="56"/>
    </row>
    <row r="28" spans="1:7" ht="20.399999999999999" x14ac:dyDescent="0.35">
      <c r="A28" s="2"/>
      <c r="B28" s="188" t="s">
        <v>1874</v>
      </c>
      <c r="C28" s="8"/>
    </row>
    <row r="29" spans="1:7" ht="21" x14ac:dyDescent="0.35">
      <c r="A29" s="17"/>
      <c r="B29" s="162"/>
      <c r="C29" s="19"/>
      <c r="D29" s="56"/>
      <c r="E29" s="56"/>
      <c r="F29" s="56"/>
      <c r="G29" s="56"/>
    </row>
    <row r="30" spans="1:7" ht="20.399999999999999" x14ac:dyDescent="0.35">
      <c r="A30" s="2"/>
      <c r="B30" s="132" t="s">
        <v>1875</v>
      </c>
      <c r="C30" s="8"/>
    </row>
    <row r="31" spans="1:7" ht="21" x14ac:dyDescent="0.35">
      <c r="A31" s="17"/>
      <c r="B31" s="162"/>
      <c r="C31" s="19"/>
      <c r="D31" s="56"/>
      <c r="E31" s="56"/>
      <c r="F31" s="56"/>
      <c r="G31" s="56"/>
    </row>
    <row r="32" spans="1:7" ht="20.399999999999999" x14ac:dyDescent="0.35">
      <c r="A32" s="2"/>
      <c r="B32" s="188" t="s">
        <v>1876</v>
      </c>
      <c r="C32" s="8"/>
    </row>
    <row r="33" spans="1:7" ht="21" x14ac:dyDescent="0.35">
      <c r="A33" s="17"/>
      <c r="B33" s="162"/>
      <c r="C33" s="19"/>
      <c r="D33" s="56"/>
      <c r="E33" s="56"/>
      <c r="F33" s="56"/>
      <c r="G33" s="56"/>
    </row>
    <row r="34" spans="1:7" ht="21" x14ac:dyDescent="0.35">
      <c r="A34" s="2"/>
      <c r="B34" s="132" t="s">
        <v>1877</v>
      </c>
      <c r="C34" s="8"/>
    </row>
    <row r="35" spans="1:7" ht="21" x14ac:dyDescent="0.35">
      <c r="A35" s="17"/>
      <c r="B35" s="162"/>
      <c r="C35" s="19"/>
      <c r="D35" s="56"/>
      <c r="E35" s="56"/>
      <c r="F35" s="56"/>
      <c r="G35" s="56"/>
    </row>
    <row r="36" spans="1:7" ht="20.399999999999999" x14ac:dyDescent="0.35">
      <c r="A36" s="2"/>
      <c r="B36" s="132" t="s">
        <v>1878</v>
      </c>
      <c r="C36" s="8"/>
    </row>
    <row r="37" spans="1:7" ht="21" x14ac:dyDescent="0.35">
      <c r="A37" s="17"/>
      <c r="B37" s="162"/>
      <c r="C37" s="19"/>
      <c r="D37" s="56"/>
      <c r="E37" s="56"/>
      <c r="F37" s="56"/>
      <c r="G37" s="56"/>
    </row>
    <row r="38" spans="1:7" ht="20.399999999999999" x14ac:dyDescent="0.35">
      <c r="A38" s="2"/>
      <c r="B38" s="132" t="s">
        <v>1879</v>
      </c>
      <c r="C38" s="8"/>
    </row>
    <row r="39" spans="1:7" ht="21" x14ac:dyDescent="0.35">
      <c r="A39" s="17"/>
      <c r="B39" s="162"/>
      <c r="C39" s="19"/>
      <c r="D39" s="56"/>
      <c r="E39" s="56"/>
      <c r="F39" s="56"/>
      <c r="G39" s="56"/>
    </row>
    <row r="40" spans="1:7" ht="20.399999999999999" x14ac:dyDescent="0.35">
      <c r="A40" s="2"/>
      <c r="B40" s="132" t="s">
        <v>1880</v>
      </c>
      <c r="C40" s="8"/>
    </row>
    <row r="41" spans="1:7" ht="21" x14ac:dyDescent="0.35">
      <c r="A41" s="17"/>
      <c r="B41" s="162"/>
      <c r="C41" s="19"/>
      <c r="D41" s="56"/>
      <c r="E41" s="56"/>
      <c r="F41" s="56"/>
      <c r="G41" s="56"/>
    </row>
    <row r="42" spans="1:7" ht="21" x14ac:dyDescent="0.35">
      <c r="A42" s="2"/>
      <c r="B42" s="132" t="s">
        <v>1881</v>
      </c>
      <c r="C42" s="8"/>
    </row>
    <row r="43" spans="1:7" ht="21" x14ac:dyDescent="0.35">
      <c r="A43" s="17"/>
      <c r="B43" s="162"/>
      <c r="C43" s="19"/>
      <c r="D43" s="56"/>
      <c r="E43" s="56"/>
      <c r="F43" s="56"/>
      <c r="G43" s="56"/>
    </row>
    <row r="44" spans="1:7" ht="20.399999999999999" x14ac:dyDescent="0.35">
      <c r="A44" s="2"/>
      <c r="B44" s="132" t="s">
        <v>1882</v>
      </c>
      <c r="C44" s="8"/>
    </row>
    <row r="45" spans="1:7" ht="21" x14ac:dyDescent="0.35">
      <c r="A45" s="17"/>
      <c r="B45" s="162"/>
      <c r="C45" s="19"/>
      <c r="D45" s="56"/>
      <c r="E45" s="56"/>
      <c r="F45" s="56"/>
      <c r="G45" s="56"/>
    </row>
    <row r="46" spans="1:7" ht="20.399999999999999" x14ac:dyDescent="0.35">
      <c r="A46" s="2"/>
      <c r="B46" s="132" t="s">
        <v>1883</v>
      </c>
      <c r="C46" s="8"/>
    </row>
    <row r="47" spans="1:7" ht="21" x14ac:dyDescent="0.35">
      <c r="A47" s="17"/>
      <c r="B47" s="162"/>
      <c r="C47" s="19"/>
      <c r="D47" s="56"/>
      <c r="E47" s="56"/>
      <c r="F47" s="56"/>
      <c r="G47" s="56"/>
    </row>
    <row r="48" spans="1:7" ht="20.399999999999999" x14ac:dyDescent="0.35">
      <c r="A48" s="2"/>
      <c r="B48" s="132" t="s">
        <v>1884</v>
      </c>
      <c r="C48" s="8"/>
    </row>
    <row r="49" spans="1:7" ht="21" x14ac:dyDescent="0.35">
      <c r="A49" s="17"/>
      <c r="B49" s="162"/>
      <c r="C49" s="19"/>
      <c r="D49" s="56"/>
      <c r="E49" s="56"/>
      <c r="F49" s="56"/>
      <c r="G49" s="56"/>
    </row>
    <row r="50" spans="1:7" ht="20.399999999999999" x14ac:dyDescent="0.35">
      <c r="A50" s="2"/>
      <c r="B50" s="132" t="s">
        <v>1885</v>
      </c>
      <c r="C50" s="8"/>
    </row>
    <row r="51" spans="1:7" ht="21" x14ac:dyDescent="0.35">
      <c r="A51" s="17"/>
      <c r="B51" s="162"/>
      <c r="C51" s="19"/>
      <c r="D51" s="56"/>
      <c r="E51" s="56"/>
      <c r="F51" s="56"/>
      <c r="G51" s="56"/>
    </row>
    <row r="52" spans="1:7" ht="20.399999999999999" x14ac:dyDescent="0.35">
      <c r="A52" s="2"/>
      <c r="B52" s="132" t="s">
        <v>1886</v>
      </c>
      <c r="C52" s="8"/>
    </row>
    <row r="53" spans="1:7" ht="21" x14ac:dyDescent="0.35">
      <c r="A53" s="17"/>
      <c r="B53" s="162"/>
      <c r="C53" s="19"/>
      <c r="D53" s="56"/>
      <c r="E53" s="56"/>
      <c r="F53" s="56"/>
      <c r="G53" s="56"/>
    </row>
    <row r="54" spans="1:7" ht="20.399999999999999" x14ac:dyDescent="0.35">
      <c r="A54" s="2"/>
      <c r="B54" s="50" t="s">
        <v>1887</v>
      </c>
      <c r="C54" s="8"/>
    </row>
    <row r="55" spans="1:7" ht="20.399999999999999" x14ac:dyDescent="0.35">
      <c r="A55" s="39"/>
      <c r="B55" s="135"/>
      <c r="C55" s="39"/>
      <c r="D55" s="56"/>
      <c r="E55" s="56"/>
      <c r="F55" s="56"/>
      <c r="G55" s="56"/>
    </row>
    <row r="56" spans="1:7" ht="20.399999999999999" x14ac:dyDescent="0.35">
      <c r="A56" s="2"/>
      <c r="B56" s="50" t="s">
        <v>1888</v>
      </c>
      <c r="C56" s="8"/>
    </row>
    <row r="57" spans="1:7" ht="21" x14ac:dyDescent="0.35">
      <c r="A57" s="17"/>
      <c r="B57" s="162"/>
      <c r="C57" s="19"/>
      <c r="D57" s="56"/>
      <c r="E57" s="56"/>
      <c r="F57" s="56"/>
      <c r="G57" s="56"/>
    </row>
    <row r="58" spans="1:7" ht="21" x14ac:dyDescent="0.35">
      <c r="A58" s="2"/>
      <c r="B58" s="132" t="s">
        <v>1889</v>
      </c>
      <c r="C58" s="8"/>
    </row>
    <row r="59" spans="1:7" ht="21" x14ac:dyDescent="0.35">
      <c r="A59" s="17"/>
      <c r="B59" s="162"/>
      <c r="C59" s="19"/>
      <c r="D59" s="56"/>
      <c r="E59" s="56"/>
      <c r="F59" s="56"/>
      <c r="G59" s="56"/>
    </row>
    <row r="60" spans="1:7" ht="20.399999999999999" x14ac:dyDescent="0.35">
      <c r="A60" s="2"/>
      <c r="B60" s="132" t="s">
        <v>2005</v>
      </c>
      <c r="C60" s="8"/>
    </row>
    <row r="61" spans="1:7" ht="21" x14ac:dyDescent="0.35">
      <c r="A61" s="17"/>
      <c r="B61" s="162"/>
      <c r="C61" s="19"/>
      <c r="D61" s="56"/>
      <c r="E61" s="56"/>
      <c r="F61" s="56"/>
      <c r="G61" s="56"/>
    </row>
    <row r="62" spans="1:7" ht="20.399999999999999" x14ac:dyDescent="0.35">
      <c r="A62" s="2"/>
      <c r="B62" s="161" t="s">
        <v>1985</v>
      </c>
      <c r="C62" s="8"/>
    </row>
    <row r="63" spans="1:7" x14ac:dyDescent="0.3">
      <c r="A63" s="17"/>
      <c r="B63" s="17"/>
      <c r="C63" s="19"/>
      <c r="D63" s="56"/>
      <c r="E63" s="56"/>
      <c r="F63" s="56"/>
      <c r="G63" s="56"/>
    </row>
    <row r="64" spans="1:7" ht="20.399999999999999" x14ac:dyDescent="0.35">
      <c r="A64" s="2"/>
      <c r="B64" s="203" t="s">
        <v>1854</v>
      </c>
      <c r="C64" s="8"/>
    </row>
    <row r="65" spans="1:7" ht="21" x14ac:dyDescent="0.35">
      <c r="A65" s="17"/>
      <c r="B65" s="162"/>
      <c r="C65" s="19"/>
      <c r="D65" s="56"/>
      <c r="E65" s="56"/>
      <c r="F65" s="56"/>
      <c r="G65" s="56"/>
    </row>
    <row r="66" spans="1:7" ht="20.399999999999999" x14ac:dyDescent="0.35">
      <c r="A66" s="2"/>
      <c r="B66" s="202" t="s">
        <v>1862</v>
      </c>
      <c r="C66" s="8"/>
    </row>
    <row r="67" spans="1:7" x14ac:dyDescent="0.3">
      <c r="A67" s="17"/>
      <c r="B67" s="17"/>
      <c r="C67" s="19"/>
      <c r="D67" s="56"/>
      <c r="E67" s="56"/>
      <c r="F67" s="56"/>
      <c r="G67" s="56"/>
    </row>
    <row r="68" spans="1:7" x14ac:dyDescent="0.3">
      <c r="A68" s="2"/>
      <c r="C68" s="8"/>
    </row>
    <row r="69" spans="1:7" x14ac:dyDescent="0.3">
      <c r="A69" s="2"/>
      <c r="C69" s="8"/>
    </row>
    <row r="70" spans="1:7" x14ac:dyDescent="0.3">
      <c r="A70" s="2"/>
      <c r="C70" s="8"/>
    </row>
    <row r="71" spans="1:7" x14ac:dyDescent="0.3">
      <c r="A71" s="2"/>
      <c r="C71" s="8"/>
    </row>
    <row r="72" spans="1:7" ht="18" customHeight="1" x14ac:dyDescent="0.3">
      <c r="A72" s="5"/>
      <c r="B72" s="5"/>
      <c r="C72" s="5"/>
      <c r="D72" s="158"/>
      <c r="E72" s="158"/>
      <c r="F72" s="158"/>
      <c r="G72" s="158"/>
    </row>
    <row r="73" spans="1:7" ht="18" customHeight="1" x14ac:dyDescent="0.3">
      <c r="A73" s="49" t="s">
        <v>1939</v>
      </c>
      <c r="B73" s="49"/>
      <c r="C73" s="49"/>
      <c r="D73" s="49"/>
      <c r="E73" s="49"/>
      <c r="F73" s="49"/>
      <c r="G73" s="45"/>
    </row>
    <row r="74" spans="1:7" ht="18" customHeight="1" x14ac:dyDescent="0.3">
      <c r="A74" s="49" t="s">
        <v>1944</v>
      </c>
      <c r="B74" s="49"/>
      <c r="C74" s="49"/>
      <c r="D74" s="49"/>
      <c r="E74" s="49"/>
      <c r="F74" s="49"/>
      <c r="G74" s="45"/>
    </row>
    <row r="75" spans="1:7" ht="18" customHeight="1" x14ac:dyDescent="0.3">
      <c r="A75" s="49" t="s">
        <v>1952</v>
      </c>
      <c r="B75" s="49"/>
      <c r="C75" s="49"/>
      <c r="D75" s="49"/>
      <c r="E75" s="49"/>
      <c r="F75" s="49"/>
      <c r="G75" s="45"/>
    </row>
    <row r="76" spans="1:7" ht="18" customHeight="1" x14ac:dyDescent="0.3">
      <c r="A76" s="49" t="s">
        <v>1949</v>
      </c>
      <c r="B76" s="49"/>
      <c r="C76" s="49"/>
      <c r="D76" s="49"/>
      <c r="E76" s="49"/>
      <c r="F76" s="49"/>
      <c r="G76" s="45"/>
    </row>
    <row r="77" spans="1:7" ht="18" customHeight="1" x14ac:dyDescent="0.3">
      <c r="A77" s="49" t="s">
        <v>2012</v>
      </c>
      <c r="B77" s="49"/>
      <c r="C77" s="49"/>
      <c r="D77" s="49"/>
      <c r="E77" s="49"/>
      <c r="F77" s="49"/>
      <c r="G77" s="45"/>
    </row>
    <row r="78" spans="1:7" ht="18" customHeight="1" x14ac:dyDescent="0.3">
      <c r="A78" s="227" t="s">
        <v>1950</v>
      </c>
      <c r="B78" s="49"/>
      <c r="C78" s="49"/>
      <c r="D78" s="49"/>
      <c r="E78" s="49"/>
      <c r="F78" s="49"/>
      <c r="G78" s="45"/>
    </row>
    <row r="79" spans="1:7" ht="18" customHeight="1" x14ac:dyDescent="0.3">
      <c r="A79" s="227" t="s">
        <v>1954</v>
      </c>
      <c r="B79" s="49"/>
      <c r="C79" s="49"/>
      <c r="D79" s="49"/>
      <c r="E79" s="49"/>
      <c r="F79" s="49"/>
      <c r="G79" s="45"/>
    </row>
    <row r="80" spans="1:7" ht="18" customHeight="1" x14ac:dyDescent="0.3">
      <c r="A80" s="227" t="s">
        <v>1953</v>
      </c>
      <c r="B80" s="49"/>
      <c r="C80" s="49"/>
      <c r="D80" s="49"/>
      <c r="E80" s="49"/>
      <c r="F80" s="49"/>
      <c r="G80" s="45"/>
    </row>
    <row r="81" spans="1:7" ht="18" customHeight="1" x14ac:dyDescent="0.3">
      <c r="A81" s="227" t="s">
        <v>1951</v>
      </c>
      <c r="B81" s="49"/>
      <c r="C81" s="49"/>
      <c r="D81" s="49"/>
      <c r="E81" s="49"/>
      <c r="F81" s="49"/>
      <c r="G81" s="45"/>
    </row>
    <row r="82" spans="1:7" ht="18" customHeight="1" x14ac:dyDescent="0.3">
      <c r="A82" s="49" t="s">
        <v>2011</v>
      </c>
      <c r="B82" s="49"/>
      <c r="C82" s="49"/>
      <c r="D82" s="49"/>
      <c r="E82" s="49"/>
      <c r="F82" s="49"/>
      <c r="G82" s="45"/>
    </row>
    <row r="83" spans="1:7" ht="18" customHeight="1" x14ac:dyDescent="0.3">
      <c r="A83" s="49" t="s">
        <v>1897</v>
      </c>
      <c r="B83" s="49"/>
      <c r="C83" s="49"/>
      <c r="D83" s="49"/>
      <c r="E83" s="49"/>
      <c r="F83" s="49"/>
      <c r="G83" s="45"/>
    </row>
    <row r="84" spans="1:7" ht="18" customHeight="1" x14ac:dyDescent="0.3">
      <c r="A84" s="231" t="s">
        <v>1940</v>
      </c>
      <c r="B84" s="231"/>
      <c r="C84" s="230"/>
      <c r="D84" s="230"/>
      <c r="E84" s="230"/>
      <c r="F84" s="230"/>
      <c r="G84" s="230"/>
    </row>
    <row r="85" spans="1:7" ht="18" customHeight="1" x14ac:dyDescent="0.3">
      <c r="A85" s="5"/>
      <c r="B85" s="5"/>
      <c r="C85" s="5"/>
      <c r="D85" s="158"/>
      <c r="E85" s="158"/>
      <c r="F85" s="158"/>
      <c r="G85" s="158"/>
    </row>
    <row r="86" spans="1:7" x14ac:dyDescent="0.3">
      <c r="C86"/>
    </row>
    <row r="87" spans="1:7" x14ac:dyDescent="0.3">
      <c r="C87"/>
    </row>
    <row r="88" spans="1:7" x14ac:dyDescent="0.3">
      <c r="C88"/>
    </row>
    <row r="89" spans="1:7" x14ac:dyDescent="0.3">
      <c r="C89"/>
    </row>
    <row r="90" spans="1:7" x14ac:dyDescent="0.3">
      <c r="B90" s="5" t="s">
        <v>1890</v>
      </c>
      <c r="C90"/>
    </row>
    <row r="91" spans="1:7" x14ac:dyDescent="0.3">
      <c r="B91" s="17"/>
      <c r="C91"/>
    </row>
    <row r="92" spans="1:7" x14ac:dyDescent="0.3">
      <c r="B92" s="39" t="s">
        <v>1892</v>
      </c>
      <c r="C92"/>
    </row>
    <row r="93" spans="1:7" x14ac:dyDescent="0.3">
      <c r="B93" s="39" t="s">
        <v>1891</v>
      </c>
      <c r="C93"/>
    </row>
    <row r="94" spans="1:7" x14ac:dyDescent="0.3">
      <c r="B94" s="17"/>
      <c r="C94"/>
    </row>
    <row r="95" spans="1:7" x14ac:dyDescent="0.3">
      <c r="C95"/>
    </row>
    <row r="96" spans="1:7" x14ac:dyDescent="0.3">
      <c r="C96"/>
    </row>
    <row r="97" spans="2:3" x14ac:dyDescent="0.3">
      <c r="C97"/>
    </row>
    <row r="98" spans="2:3" x14ac:dyDescent="0.3">
      <c r="C98"/>
    </row>
    <row r="99" spans="2:3" x14ac:dyDescent="0.3">
      <c r="B99" s="5" t="s">
        <v>1909</v>
      </c>
      <c r="C99"/>
    </row>
    <row r="100" spans="2:3" x14ac:dyDescent="0.3">
      <c r="B100" s="39"/>
      <c r="C100"/>
    </row>
    <row r="101" spans="2:3" x14ac:dyDescent="0.3">
      <c r="B101" s="39" t="s">
        <v>2013</v>
      </c>
      <c r="C101"/>
    </row>
    <row r="102" spans="2:3" x14ac:dyDescent="0.3">
      <c r="B102" s="39" t="s">
        <v>1895</v>
      </c>
      <c r="C102"/>
    </row>
    <row r="103" spans="2:3" x14ac:dyDescent="0.3">
      <c r="B103" s="39" t="s">
        <v>1896</v>
      </c>
      <c r="C103"/>
    </row>
    <row r="104" spans="2:3" x14ac:dyDescent="0.3">
      <c r="B104" s="39" t="s">
        <v>1910</v>
      </c>
      <c r="C104"/>
    </row>
    <row r="105" spans="2:3" x14ac:dyDescent="0.3">
      <c r="B105" s="17"/>
      <c r="C105"/>
    </row>
    <row r="106" spans="2:3" x14ac:dyDescent="0.3">
      <c r="B106" s="39" t="s">
        <v>1893</v>
      </c>
      <c r="C106"/>
    </row>
    <row r="107" spans="2:3" x14ac:dyDescent="0.3">
      <c r="B107" s="39" t="s">
        <v>1894</v>
      </c>
      <c r="C107"/>
    </row>
    <row r="108" spans="2:3" x14ac:dyDescent="0.3">
      <c r="B108" s="56"/>
      <c r="C108"/>
    </row>
    <row r="109" spans="2:3" x14ac:dyDescent="0.3">
      <c r="B109"/>
      <c r="C109"/>
    </row>
    <row r="110" spans="2:3" x14ac:dyDescent="0.3">
      <c r="B110"/>
      <c r="C110"/>
    </row>
    <row r="111" spans="2:3" x14ac:dyDescent="0.3">
      <c r="B111" s="25"/>
      <c r="C111"/>
    </row>
    <row r="112" spans="2:3" x14ac:dyDescent="0.3">
      <c r="B112" s="25"/>
      <c r="C112"/>
    </row>
    <row r="113" spans="2:3" x14ac:dyDescent="0.3">
      <c r="B113" s="5" t="s">
        <v>1898</v>
      </c>
      <c r="C113"/>
    </row>
    <row r="114" spans="2:3" x14ac:dyDescent="0.3">
      <c r="B114" s="40"/>
      <c r="C114"/>
    </row>
    <row r="115" spans="2:3" x14ac:dyDescent="0.3">
      <c r="B115" s="111" t="s">
        <v>1899</v>
      </c>
      <c r="C115"/>
    </row>
    <row r="116" spans="2:3" x14ac:dyDescent="0.3">
      <c r="B116" s="40"/>
      <c r="C116"/>
    </row>
    <row r="117" spans="2:3" x14ac:dyDescent="0.3">
      <c r="B117" s="25"/>
      <c r="C117"/>
    </row>
    <row r="118" spans="2:3" x14ac:dyDescent="0.3">
      <c r="B118" s="25"/>
      <c r="C118"/>
    </row>
    <row r="119" spans="2:3" x14ac:dyDescent="0.3">
      <c r="B119" s="25"/>
      <c r="C119"/>
    </row>
    <row r="120" spans="2:3" x14ac:dyDescent="0.3">
      <c r="B120" s="25"/>
      <c r="C120"/>
    </row>
    <row r="121" spans="2:3" x14ac:dyDescent="0.3">
      <c r="B121" s="5" t="s">
        <v>1900</v>
      </c>
      <c r="C121"/>
    </row>
    <row r="122" spans="2:3" x14ac:dyDescent="0.3">
      <c r="B122" s="39"/>
      <c r="C122"/>
    </row>
    <row r="123" spans="2:3" x14ac:dyDescent="0.3">
      <c r="B123" s="39" t="s">
        <v>1907</v>
      </c>
      <c r="C123"/>
    </row>
    <row r="124" spans="2:3" x14ac:dyDescent="0.3">
      <c r="B124" s="39" t="s">
        <v>1901</v>
      </c>
      <c r="C124"/>
    </row>
    <row r="125" spans="2:3" x14ac:dyDescent="0.3">
      <c r="B125" s="39" t="s">
        <v>1902</v>
      </c>
      <c r="C125"/>
    </row>
    <row r="126" spans="2:3" x14ac:dyDescent="0.3">
      <c r="B126" s="39" t="s">
        <v>1903</v>
      </c>
      <c r="C126"/>
    </row>
    <row r="127" spans="2:3" x14ac:dyDescent="0.3">
      <c r="B127" s="39"/>
      <c r="C127"/>
    </row>
    <row r="128" spans="2:3" x14ac:dyDescent="0.3">
      <c r="B128" s="39" t="s">
        <v>1904</v>
      </c>
      <c r="C128"/>
    </row>
    <row r="129" spans="2:3" x14ac:dyDescent="0.3">
      <c r="B129" s="39" t="s">
        <v>1905</v>
      </c>
      <c r="C129"/>
    </row>
    <row r="130" spans="2:3" x14ac:dyDescent="0.3">
      <c r="B130" s="39" t="s">
        <v>1906</v>
      </c>
      <c r="C130"/>
    </row>
    <row r="131" spans="2:3" x14ac:dyDescent="0.3">
      <c r="B131" s="39"/>
      <c r="C131"/>
    </row>
    <row r="132" spans="2:3" x14ac:dyDescent="0.3">
      <c r="B132" s="39" t="s">
        <v>1908</v>
      </c>
      <c r="C132"/>
    </row>
    <row r="133" spans="2:3" x14ac:dyDescent="0.3">
      <c r="B133" s="39"/>
      <c r="C133"/>
    </row>
    <row r="134" spans="2:3" x14ac:dyDescent="0.3">
      <c r="C134"/>
    </row>
    <row r="135" spans="2:3" x14ac:dyDescent="0.3">
      <c r="C135"/>
    </row>
    <row r="136" spans="2:3" x14ac:dyDescent="0.3">
      <c r="B136"/>
      <c r="C136"/>
    </row>
    <row r="137" spans="2:3" x14ac:dyDescent="0.3">
      <c r="B137"/>
      <c r="C137"/>
    </row>
    <row r="138" spans="2:3" x14ac:dyDescent="0.3">
      <c r="B138"/>
      <c r="C138"/>
    </row>
    <row r="139" spans="2:3" x14ac:dyDescent="0.3">
      <c r="B139"/>
      <c r="C139"/>
    </row>
    <row r="140" spans="2:3" x14ac:dyDescent="0.3">
      <c r="B140"/>
      <c r="C140"/>
    </row>
    <row r="141" spans="2:3" x14ac:dyDescent="0.3">
      <c r="B141"/>
      <c r="C141"/>
    </row>
    <row r="142" spans="2:3" x14ac:dyDescent="0.3">
      <c r="B142"/>
      <c r="C142"/>
    </row>
    <row r="143" spans="2:3" x14ac:dyDescent="0.3">
      <c r="B143"/>
      <c r="C143"/>
    </row>
    <row r="144" spans="2:3" x14ac:dyDescent="0.3">
      <c r="B144"/>
      <c r="C144"/>
    </row>
    <row r="145" spans="2:3" x14ac:dyDescent="0.3">
      <c r="B145"/>
      <c r="C145"/>
    </row>
    <row r="146" spans="2:3" x14ac:dyDescent="0.3">
      <c r="B146"/>
      <c r="C146"/>
    </row>
    <row r="147" spans="2:3" x14ac:dyDescent="0.3">
      <c r="B147"/>
      <c r="C147"/>
    </row>
    <row r="148" spans="2:3" x14ac:dyDescent="0.3">
      <c r="B148"/>
      <c r="C148"/>
    </row>
    <row r="149" spans="2:3" x14ac:dyDescent="0.3">
      <c r="B149"/>
      <c r="C149"/>
    </row>
    <row r="150" spans="2:3" x14ac:dyDescent="0.3">
      <c r="B150"/>
      <c r="C150"/>
    </row>
    <row r="151" spans="2:3" x14ac:dyDescent="0.3">
      <c r="B151"/>
      <c r="C151"/>
    </row>
    <row r="152" spans="2:3" x14ac:dyDescent="0.3">
      <c r="B152"/>
      <c r="C152"/>
    </row>
    <row r="153" spans="2:3" x14ac:dyDescent="0.3">
      <c r="B153"/>
      <c r="C153"/>
    </row>
    <row r="154" spans="2:3" x14ac:dyDescent="0.3">
      <c r="B154"/>
      <c r="C154"/>
    </row>
    <row r="155" spans="2:3" x14ac:dyDescent="0.3">
      <c r="B155"/>
      <c r="C155"/>
    </row>
    <row r="156" spans="2:3" x14ac:dyDescent="0.3">
      <c r="B156"/>
      <c r="C156"/>
    </row>
    <row r="157" spans="2:3" x14ac:dyDescent="0.3">
      <c r="B157"/>
      <c r="C157"/>
    </row>
    <row r="158" spans="2:3" x14ac:dyDescent="0.3">
      <c r="B158"/>
      <c r="C158"/>
    </row>
    <row r="159" spans="2:3" x14ac:dyDescent="0.3">
      <c r="B159"/>
      <c r="C159"/>
    </row>
    <row r="160" spans="2:3" x14ac:dyDescent="0.3">
      <c r="B160"/>
      <c r="C160"/>
    </row>
    <row r="161" spans="2:3" x14ac:dyDescent="0.3">
      <c r="B161"/>
      <c r="C161"/>
    </row>
    <row r="162" spans="2:3" x14ac:dyDescent="0.3">
      <c r="B162"/>
      <c r="C162"/>
    </row>
    <row r="163" spans="2:3" x14ac:dyDescent="0.3">
      <c r="B163"/>
      <c r="C163"/>
    </row>
    <row r="164" spans="2:3" x14ac:dyDescent="0.3">
      <c r="B164"/>
      <c r="C164"/>
    </row>
    <row r="165" spans="2:3" x14ac:dyDescent="0.3">
      <c r="B165"/>
      <c r="C165"/>
    </row>
    <row r="166" spans="2:3" x14ac:dyDescent="0.3">
      <c r="B166"/>
      <c r="C166"/>
    </row>
    <row r="167" spans="2:3" x14ac:dyDescent="0.3">
      <c r="B167"/>
      <c r="C167"/>
    </row>
    <row r="168" spans="2:3" x14ac:dyDescent="0.3">
      <c r="B168"/>
      <c r="C168"/>
    </row>
    <row r="169" spans="2:3" x14ac:dyDescent="0.3">
      <c r="B169"/>
      <c r="C169"/>
    </row>
    <row r="170" spans="2:3" x14ac:dyDescent="0.3">
      <c r="B170"/>
      <c r="C170"/>
    </row>
    <row r="171" spans="2:3" x14ac:dyDescent="0.3">
      <c r="B171"/>
      <c r="C171"/>
    </row>
    <row r="172" spans="2:3" x14ac:dyDescent="0.3">
      <c r="B172"/>
      <c r="C172"/>
    </row>
    <row r="173" spans="2:3" x14ac:dyDescent="0.3">
      <c r="B173"/>
      <c r="C173"/>
    </row>
    <row r="174" spans="2:3" x14ac:dyDescent="0.3">
      <c r="B174"/>
      <c r="C174"/>
    </row>
    <row r="175" spans="2:3" x14ac:dyDescent="0.3">
      <c r="B175"/>
      <c r="C175"/>
    </row>
    <row r="176" spans="2:3" x14ac:dyDescent="0.3">
      <c r="B176"/>
      <c r="C176"/>
    </row>
    <row r="177" spans="2:3" x14ac:dyDescent="0.3">
      <c r="B177"/>
      <c r="C177"/>
    </row>
    <row r="178" spans="2:3" x14ac:dyDescent="0.3">
      <c r="B178"/>
      <c r="C178"/>
    </row>
    <row r="179" spans="2:3" x14ac:dyDescent="0.3">
      <c r="B179"/>
      <c r="C179"/>
    </row>
    <row r="180" spans="2:3" x14ac:dyDescent="0.3">
      <c r="B180"/>
      <c r="C180"/>
    </row>
    <row r="181" spans="2:3" x14ac:dyDescent="0.3">
      <c r="B181"/>
      <c r="C181"/>
    </row>
    <row r="182" spans="2:3" x14ac:dyDescent="0.3">
      <c r="B182"/>
      <c r="C182"/>
    </row>
    <row r="183" spans="2:3" x14ac:dyDescent="0.3">
      <c r="B183"/>
      <c r="C183"/>
    </row>
    <row r="184" spans="2:3" x14ac:dyDescent="0.3">
      <c r="B184"/>
      <c r="C184"/>
    </row>
    <row r="185" spans="2:3" x14ac:dyDescent="0.3">
      <c r="B185"/>
      <c r="C185"/>
    </row>
    <row r="186" spans="2:3" x14ac:dyDescent="0.3">
      <c r="B186"/>
      <c r="C186"/>
    </row>
    <row r="187" spans="2:3" x14ac:dyDescent="0.3">
      <c r="B187"/>
      <c r="C187"/>
    </row>
    <row r="188" spans="2:3" x14ac:dyDescent="0.3">
      <c r="B188"/>
      <c r="C188"/>
    </row>
    <row r="189" spans="2:3" x14ac:dyDescent="0.3">
      <c r="B189"/>
      <c r="C189"/>
    </row>
    <row r="190" spans="2:3" x14ac:dyDescent="0.3">
      <c r="B190"/>
      <c r="C190"/>
    </row>
    <row r="191" spans="2:3" x14ac:dyDescent="0.3">
      <c r="B191"/>
      <c r="C191"/>
    </row>
    <row r="192" spans="2:3" x14ac:dyDescent="0.3">
      <c r="B192"/>
      <c r="C192"/>
    </row>
    <row r="193" spans="2:3" x14ac:dyDescent="0.3">
      <c r="B193"/>
      <c r="C193"/>
    </row>
    <row r="194" spans="2:3" x14ac:dyDescent="0.3">
      <c r="B194"/>
      <c r="C194"/>
    </row>
    <row r="195" spans="2:3" x14ac:dyDescent="0.3">
      <c r="B195"/>
      <c r="C195"/>
    </row>
    <row r="196" spans="2:3" x14ac:dyDescent="0.3">
      <c r="B196"/>
      <c r="C196"/>
    </row>
    <row r="197" spans="2:3" x14ac:dyDescent="0.3">
      <c r="B197"/>
      <c r="C197"/>
    </row>
    <row r="198" spans="2:3" x14ac:dyDescent="0.3">
      <c r="B198"/>
      <c r="C198"/>
    </row>
    <row r="199" spans="2:3" x14ac:dyDescent="0.3">
      <c r="B199"/>
      <c r="C199"/>
    </row>
    <row r="200" spans="2:3" x14ac:dyDescent="0.3">
      <c r="B200"/>
      <c r="C200"/>
    </row>
    <row r="201" spans="2:3" x14ac:dyDescent="0.3">
      <c r="B201"/>
      <c r="C201"/>
    </row>
    <row r="202" spans="2:3" x14ac:dyDescent="0.3">
      <c r="B202"/>
      <c r="C202"/>
    </row>
    <row r="203" spans="2:3" x14ac:dyDescent="0.3">
      <c r="B203"/>
      <c r="C203"/>
    </row>
    <row r="204" spans="2:3" x14ac:dyDescent="0.3">
      <c r="B204"/>
      <c r="C204"/>
    </row>
    <row r="205" spans="2:3" x14ac:dyDescent="0.3">
      <c r="B205"/>
      <c r="C205"/>
    </row>
    <row r="206" spans="2:3" x14ac:dyDescent="0.3">
      <c r="B206"/>
      <c r="C206"/>
    </row>
    <row r="207" spans="2:3" x14ac:dyDescent="0.3">
      <c r="B207"/>
      <c r="C207"/>
    </row>
    <row r="208" spans="2:3" x14ac:dyDescent="0.3">
      <c r="B208"/>
      <c r="C208"/>
    </row>
    <row r="209" spans="2:3" x14ac:dyDescent="0.3">
      <c r="B209"/>
      <c r="C209"/>
    </row>
    <row r="210" spans="2:3" x14ac:dyDescent="0.3">
      <c r="B210"/>
      <c r="C210"/>
    </row>
    <row r="211" spans="2:3" x14ac:dyDescent="0.3">
      <c r="B211"/>
      <c r="C211"/>
    </row>
    <row r="212" spans="2:3" x14ac:dyDescent="0.3">
      <c r="B212"/>
      <c r="C212"/>
    </row>
    <row r="213" spans="2:3" x14ac:dyDescent="0.3">
      <c r="B213"/>
      <c r="C213"/>
    </row>
    <row r="214" spans="2:3" x14ac:dyDescent="0.3">
      <c r="B214"/>
      <c r="C214"/>
    </row>
    <row r="215" spans="2:3" x14ac:dyDescent="0.3">
      <c r="B215"/>
      <c r="C215"/>
    </row>
    <row r="216" spans="2:3" x14ac:dyDescent="0.3">
      <c r="B216"/>
      <c r="C216"/>
    </row>
    <row r="217" spans="2:3" x14ac:dyDescent="0.3">
      <c r="B217"/>
      <c r="C217"/>
    </row>
    <row r="218" spans="2:3" x14ac:dyDescent="0.3">
      <c r="B218"/>
      <c r="C218"/>
    </row>
    <row r="219" spans="2:3" x14ac:dyDescent="0.3">
      <c r="B219"/>
      <c r="C219"/>
    </row>
    <row r="220" spans="2:3" x14ac:dyDescent="0.3">
      <c r="B220"/>
      <c r="C220"/>
    </row>
    <row r="221" spans="2:3" x14ac:dyDescent="0.3">
      <c r="B221"/>
      <c r="C221"/>
    </row>
    <row r="222" spans="2:3" x14ac:dyDescent="0.3">
      <c r="B222"/>
      <c r="C222"/>
    </row>
    <row r="223" spans="2:3" x14ac:dyDescent="0.3">
      <c r="B223"/>
      <c r="C223"/>
    </row>
    <row r="224" spans="2:3" x14ac:dyDescent="0.3">
      <c r="B224"/>
      <c r="C224"/>
    </row>
    <row r="225" spans="2:3" x14ac:dyDescent="0.3">
      <c r="B225"/>
      <c r="C225"/>
    </row>
    <row r="226" spans="2:3" x14ac:dyDescent="0.3">
      <c r="B226"/>
      <c r="C226"/>
    </row>
    <row r="227" spans="2:3" x14ac:dyDescent="0.3">
      <c r="B227"/>
      <c r="C227"/>
    </row>
    <row r="228" spans="2:3" x14ac:dyDescent="0.3">
      <c r="B228"/>
      <c r="C228"/>
    </row>
    <row r="229" spans="2:3" x14ac:dyDescent="0.3">
      <c r="B229"/>
      <c r="C229"/>
    </row>
    <row r="230" spans="2:3" x14ac:dyDescent="0.3">
      <c r="B230"/>
      <c r="C230"/>
    </row>
    <row r="231" spans="2:3" x14ac:dyDescent="0.3">
      <c r="B231"/>
      <c r="C231"/>
    </row>
    <row r="232" spans="2:3" x14ac:dyDescent="0.3">
      <c r="B232"/>
      <c r="C232"/>
    </row>
    <row r="233" spans="2:3" x14ac:dyDescent="0.3">
      <c r="B233"/>
      <c r="C233"/>
    </row>
    <row r="234" spans="2:3" x14ac:dyDescent="0.3">
      <c r="B234"/>
      <c r="C234"/>
    </row>
    <row r="235" spans="2:3" x14ac:dyDescent="0.3">
      <c r="B235"/>
      <c r="C235"/>
    </row>
    <row r="236" spans="2:3" x14ac:dyDescent="0.3">
      <c r="B236"/>
      <c r="C236"/>
    </row>
    <row r="237" spans="2:3" x14ac:dyDescent="0.3">
      <c r="B237"/>
      <c r="C237"/>
    </row>
    <row r="238" spans="2:3" x14ac:dyDescent="0.3">
      <c r="B238"/>
      <c r="C238"/>
    </row>
    <row r="239" spans="2:3" x14ac:dyDescent="0.3">
      <c r="B239"/>
      <c r="C239"/>
    </row>
    <row r="240" spans="2:3" x14ac:dyDescent="0.3">
      <c r="B240"/>
      <c r="C240"/>
    </row>
    <row r="241" spans="2:3" x14ac:dyDescent="0.3">
      <c r="B241"/>
      <c r="C241"/>
    </row>
    <row r="242" spans="2:3" x14ac:dyDescent="0.3">
      <c r="B242"/>
      <c r="C242"/>
    </row>
    <row r="243" spans="2:3" x14ac:dyDescent="0.3">
      <c r="B243"/>
      <c r="C243"/>
    </row>
    <row r="244" spans="2:3" x14ac:dyDescent="0.3">
      <c r="B244"/>
      <c r="C244"/>
    </row>
    <row r="245" spans="2:3" x14ac:dyDescent="0.3">
      <c r="B245"/>
      <c r="C245"/>
    </row>
    <row r="246" spans="2:3" x14ac:dyDescent="0.3">
      <c r="B246"/>
      <c r="C246"/>
    </row>
    <row r="247" spans="2:3" x14ac:dyDescent="0.3">
      <c r="B247"/>
      <c r="C247"/>
    </row>
    <row r="248" spans="2:3" x14ac:dyDescent="0.3">
      <c r="B248"/>
      <c r="C248"/>
    </row>
    <row r="249" spans="2:3" x14ac:dyDescent="0.3">
      <c r="B249"/>
      <c r="C249"/>
    </row>
    <row r="250" spans="2:3" x14ac:dyDescent="0.3">
      <c r="B250"/>
      <c r="C250"/>
    </row>
    <row r="251" spans="2:3" x14ac:dyDescent="0.3">
      <c r="B251"/>
      <c r="C251"/>
    </row>
    <row r="252" spans="2:3" x14ac:dyDescent="0.3">
      <c r="B252"/>
      <c r="C252"/>
    </row>
    <row r="253" spans="2:3" x14ac:dyDescent="0.3">
      <c r="B253"/>
      <c r="C253"/>
    </row>
    <row r="254" spans="2:3" x14ac:dyDescent="0.3">
      <c r="B254"/>
      <c r="C254"/>
    </row>
    <row r="255" spans="2:3" x14ac:dyDescent="0.3">
      <c r="B255"/>
      <c r="C255"/>
    </row>
    <row r="256" spans="2:3" x14ac:dyDescent="0.3">
      <c r="B256"/>
      <c r="C256"/>
    </row>
    <row r="257" spans="2:3" x14ac:dyDescent="0.3">
      <c r="B257"/>
      <c r="C257"/>
    </row>
    <row r="258" spans="2:3" x14ac:dyDescent="0.3">
      <c r="B258"/>
      <c r="C258"/>
    </row>
    <row r="259" spans="2:3" x14ac:dyDescent="0.3">
      <c r="B259"/>
      <c r="C259"/>
    </row>
    <row r="260" spans="2:3" x14ac:dyDescent="0.3">
      <c r="B260"/>
      <c r="C260"/>
    </row>
    <row r="261" spans="2:3" x14ac:dyDescent="0.3">
      <c r="B261"/>
      <c r="C261"/>
    </row>
    <row r="262" spans="2:3" x14ac:dyDescent="0.3">
      <c r="B262"/>
      <c r="C262"/>
    </row>
    <row r="263" spans="2:3" x14ac:dyDescent="0.3">
      <c r="B263"/>
      <c r="C263"/>
    </row>
    <row r="264" spans="2:3" x14ac:dyDescent="0.3">
      <c r="B264"/>
      <c r="C264"/>
    </row>
    <row r="265" spans="2:3" x14ac:dyDescent="0.3">
      <c r="B265"/>
      <c r="C265"/>
    </row>
    <row r="266" spans="2:3" x14ac:dyDescent="0.3">
      <c r="B266"/>
      <c r="C266"/>
    </row>
    <row r="267" spans="2:3" x14ac:dyDescent="0.3">
      <c r="B267"/>
      <c r="C267"/>
    </row>
    <row r="268" spans="2:3" x14ac:dyDescent="0.3">
      <c r="B268"/>
      <c r="C268"/>
    </row>
    <row r="269" spans="2:3" x14ac:dyDescent="0.3">
      <c r="B269"/>
      <c r="C269"/>
    </row>
    <row r="270" spans="2:3" x14ac:dyDescent="0.3">
      <c r="B270"/>
      <c r="C270"/>
    </row>
    <row r="271" spans="2:3" x14ac:dyDescent="0.3">
      <c r="B271"/>
      <c r="C271"/>
    </row>
    <row r="272" spans="2:3" x14ac:dyDescent="0.3">
      <c r="B272"/>
      <c r="C272"/>
    </row>
    <row r="273" spans="2:3" x14ac:dyDescent="0.3">
      <c r="B273"/>
      <c r="C273"/>
    </row>
    <row r="274" spans="2:3" x14ac:dyDescent="0.3">
      <c r="B274"/>
      <c r="C274"/>
    </row>
    <row r="275" spans="2:3" x14ac:dyDescent="0.3">
      <c r="B275"/>
      <c r="C275"/>
    </row>
    <row r="276" spans="2:3" x14ac:dyDescent="0.3">
      <c r="B276"/>
      <c r="C276"/>
    </row>
    <row r="277" spans="2:3" x14ac:dyDescent="0.3">
      <c r="B277"/>
      <c r="C277"/>
    </row>
    <row r="278" spans="2:3" x14ac:dyDescent="0.3">
      <c r="B278"/>
      <c r="C278"/>
    </row>
    <row r="279" spans="2:3" x14ac:dyDescent="0.3">
      <c r="B279"/>
      <c r="C279"/>
    </row>
    <row r="280" spans="2:3" x14ac:dyDescent="0.3">
      <c r="B280"/>
      <c r="C280"/>
    </row>
    <row r="281" spans="2:3" x14ac:dyDescent="0.3">
      <c r="B281"/>
      <c r="C281"/>
    </row>
    <row r="282" spans="2:3" x14ac:dyDescent="0.3">
      <c r="B282"/>
      <c r="C282"/>
    </row>
    <row r="283" spans="2:3" x14ac:dyDescent="0.3">
      <c r="B283"/>
      <c r="C283"/>
    </row>
    <row r="284" spans="2:3" x14ac:dyDescent="0.3">
      <c r="B284"/>
      <c r="C284"/>
    </row>
    <row r="285" spans="2:3" x14ac:dyDescent="0.3">
      <c r="B285"/>
      <c r="C285"/>
    </row>
    <row r="286" spans="2:3" x14ac:dyDescent="0.3">
      <c r="B286"/>
      <c r="C286"/>
    </row>
    <row r="287" spans="2:3" x14ac:dyDescent="0.3">
      <c r="B287"/>
      <c r="C287"/>
    </row>
    <row r="288" spans="2:3" x14ac:dyDescent="0.3">
      <c r="B288"/>
      <c r="C288"/>
    </row>
    <row r="289" spans="2:3" x14ac:dyDescent="0.3">
      <c r="B289"/>
      <c r="C289"/>
    </row>
    <row r="290" spans="2:3" x14ac:dyDescent="0.3">
      <c r="B290"/>
      <c r="C290"/>
    </row>
    <row r="291" spans="2:3" x14ac:dyDescent="0.3">
      <c r="B291"/>
      <c r="C291"/>
    </row>
    <row r="292" spans="2:3" x14ac:dyDescent="0.3">
      <c r="B292"/>
      <c r="C292"/>
    </row>
    <row r="293" spans="2:3" x14ac:dyDescent="0.3">
      <c r="B293"/>
      <c r="C293"/>
    </row>
    <row r="294" spans="2:3" x14ac:dyDescent="0.3">
      <c r="B294"/>
      <c r="C294"/>
    </row>
    <row r="295" spans="2:3" x14ac:dyDescent="0.3">
      <c r="B295"/>
      <c r="C295"/>
    </row>
    <row r="296" spans="2:3" x14ac:dyDescent="0.3">
      <c r="B296"/>
      <c r="C296"/>
    </row>
    <row r="297" spans="2:3" x14ac:dyDescent="0.3">
      <c r="B297"/>
      <c r="C297"/>
    </row>
    <row r="298" spans="2:3" x14ac:dyDescent="0.3">
      <c r="B298"/>
      <c r="C298"/>
    </row>
    <row r="299" spans="2:3" x14ac:dyDescent="0.3">
      <c r="B299"/>
      <c r="C299"/>
    </row>
    <row r="300" spans="2:3" x14ac:dyDescent="0.3">
      <c r="B300"/>
      <c r="C300"/>
    </row>
    <row r="301" spans="2:3" x14ac:dyDescent="0.3">
      <c r="B301"/>
      <c r="C301"/>
    </row>
    <row r="302" spans="2:3" x14ac:dyDescent="0.3">
      <c r="B302"/>
      <c r="C302"/>
    </row>
    <row r="303" spans="2:3" x14ac:dyDescent="0.3">
      <c r="B303"/>
      <c r="C303"/>
    </row>
    <row r="304" spans="2:3" x14ac:dyDescent="0.3">
      <c r="B304"/>
      <c r="C304"/>
    </row>
    <row r="305" spans="2:3" x14ac:dyDescent="0.3">
      <c r="B305"/>
      <c r="C305"/>
    </row>
    <row r="306" spans="2:3" x14ac:dyDescent="0.3">
      <c r="B306"/>
      <c r="C306"/>
    </row>
    <row r="307" spans="2:3" x14ac:dyDescent="0.3">
      <c r="B307"/>
      <c r="C307"/>
    </row>
    <row r="308" spans="2:3" x14ac:dyDescent="0.3">
      <c r="B308"/>
      <c r="C308"/>
    </row>
    <row r="309" spans="2:3" x14ac:dyDescent="0.3">
      <c r="B309"/>
      <c r="C309"/>
    </row>
    <row r="310" spans="2:3" x14ac:dyDescent="0.3">
      <c r="B310"/>
      <c r="C310"/>
    </row>
    <row r="311" spans="2:3" x14ac:dyDescent="0.3">
      <c r="B311"/>
      <c r="C311"/>
    </row>
    <row r="312" spans="2:3" x14ac:dyDescent="0.3">
      <c r="B312"/>
      <c r="C312"/>
    </row>
    <row r="313" spans="2:3" x14ac:dyDescent="0.3">
      <c r="B313"/>
    </row>
    <row r="314" spans="2:3" x14ac:dyDescent="0.3">
      <c r="B314"/>
    </row>
    <row r="315" spans="2:3" x14ac:dyDescent="0.3">
      <c r="B315"/>
    </row>
  </sheetData>
  <sheetProtection algorithmName="SHA-512" hashValue="Wb8+ZcDpdY2a/OQ5iLS6M8yN+/Uq4DMp03FrRj42euMssOyyJxEhEOritpVOBg2WADfXVu1KkeIO/0Gc4R1Jqg==" saltValue="DdwOlzKHVtKM4v5pzYcyEQ==" spinCount="100000" sheet="1" objects="1" scenarios="1" insertHyperlinks="0"/>
  <mergeCells count="4">
    <mergeCell ref="A1:C1"/>
    <mergeCell ref="A2:B2"/>
    <mergeCell ref="A3:C3"/>
    <mergeCell ref="A84:G84"/>
  </mergeCells>
  <hyperlinks>
    <hyperlink ref="B115" r:id="rId1" xr:uid="{957E7518-452F-44D9-87D6-9429D216BDFD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C9F6-DAAD-4DB2-BB3A-0662474E7D43}">
  <sheetPr codeName="Tabelle10">
    <pageSetUpPr fitToPage="1"/>
  </sheetPr>
  <dimension ref="A1:L126"/>
  <sheetViews>
    <sheetView zoomScale="90" zoomScaleNormal="90" workbookViewId="0">
      <pane ySplit="6" topLeftCell="A7" activePane="bottomLeft" state="frozen"/>
      <selection activeCell="B45" sqref="B45"/>
      <selection pane="bottomLeft" activeCell="B83" sqref="B83:B126"/>
    </sheetView>
  </sheetViews>
  <sheetFormatPr baseColWidth="10" defaultRowHeight="14.4" x14ac:dyDescent="0.3"/>
  <cols>
    <col min="1" max="1" width="10.44140625" customWidth="1"/>
    <col min="2" max="2" width="110.109375" style="2" customWidth="1"/>
    <col min="3" max="6" width="7.5546875" style="2" customWidth="1"/>
    <col min="7" max="7" width="6.88671875" style="2" customWidth="1"/>
    <col min="8" max="8" width="7.77734375" style="2" customWidth="1"/>
    <col min="9" max="9" width="15.88671875" style="1" customWidth="1"/>
    <col min="10" max="10" width="20.5546875" style="1" customWidth="1"/>
    <col min="11" max="11" width="21.44140625" customWidth="1"/>
    <col min="12" max="12" width="28.21875" customWidth="1"/>
    <col min="14" max="14" width="13.88671875" bestFit="1" customWidth="1"/>
  </cols>
  <sheetData>
    <row r="1" spans="1:12" ht="27" customHeight="1" x14ac:dyDescent="0.3">
      <c r="A1" s="229" t="s">
        <v>1810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1994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 t="s">
        <v>672</v>
      </c>
      <c r="L6" s="37"/>
    </row>
    <row r="7" spans="1:12" x14ac:dyDescent="0.3">
      <c r="A7" s="73">
        <v>1</v>
      </c>
      <c r="B7" s="2" t="s">
        <v>1947</v>
      </c>
      <c r="H7" s="123">
        <v>1</v>
      </c>
      <c r="I7" s="123"/>
      <c r="J7" s="76">
        <v>250000</v>
      </c>
      <c r="K7" s="123"/>
      <c r="L7" s="77">
        <v>250000</v>
      </c>
    </row>
    <row r="8" spans="1:12" x14ac:dyDescent="0.3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124"/>
    </row>
    <row r="9" spans="1:12" x14ac:dyDescent="0.3">
      <c r="A9" s="73"/>
      <c r="B9" s="2" t="s">
        <v>1948</v>
      </c>
      <c r="H9" s="123">
        <v>1</v>
      </c>
      <c r="I9" s="123"/>
      <c r="J9" s="76">
        <v>250000</v>
      </c>
      <c r="K9" s="123"/>
      <c r="L9" s="77">
        <v>250000</v>
      </c>
    </row>
    <row r="10" spans="1:12" x14ac:dyDescent="0.3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</row>
    <row r="11" spans="1:12" ht="12.6" customHeight="1" x14ac:dyDescent="0.3">
      <c r="A11" s="73">
        <v>2</v>
      </c>
      <c r="B11" s="2" t="s">
        <v>718</v>
      </c>
      <c r="H11" s="123">
        <v>1</v>
      </c>
      <c r="I11" s="123"/>
      <c r="J11" s="76">
        <v>300000</v>
      </c>
      <c r="K11" s="123"/>
      <c r="L11" s="77">
        <v>300000</v>
      </c>
    </row>
    <row r="12" spans="1:12" x14ac:dyDescent="0.3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124"/>
    </row>
    <row r="13" spans="1:12" x14ac:dyDescent="0.3">
      <c r="A13" s="73">
        <v>3</v>
      </c>
      <c r="B13" s="25" t="s">
        <v>719</v>
      </c>
      <c r="C13" s="25"/>
      <c r="D13" s="25"/>
      <c r="E13" s="25"/>
      <c r="F13" s="25"/>
      <c r="G13" s="25"/>
      <c r="H13" s="123">
        <v>20</v>
      </c>
      <c r="I13" s="123"/>
      <c r="J13" s="76">
        <v>50000</v>
      </c>
      <c r="K13" s="123"/>
      <c r="L13" s="77">
        <f>J13*H13</f>
        <v>1000000</v>
      </c>
    </row>
    <row r="14" spans="1:12" x14ac:dyDescent="0.3">
      <c r="A14" s="17"/>
      <c r="B14" s="17"/>
      <c r="C14" s="17"/>
      <c r="D14" s="17"/>
      <c r="E14" s="17"/>
      <c r="F14" s="17"/>
      <c r="G14" s="17"/>
      <c r="H14" s="19"/>
      <c r="I14" s="18"/>
      <c r="J14" s="18"/>
      <c r="K14" s="16"/>
      <c r="L14" s="16"/>
    </row>
    <row r="15" spans="1:12" x14ac:dyDescent="0.3">
      <c r="A15" s="73">
        <v>4</v>
      </c>
      <c r="B15" s="25" t="s">
        <v>720</v>
      </c>
      <c r="C15" s="25"/>
      <c r="D15" s="25"/>
      <c r="E15" s="25"/>
      <c r="F15" s="25"/>
      <c r="G15" s="25"/>
      <c r="H15" s="2">
        <v>2</v>
      </c>
      <c r="J15" s="7">
        <v>20000</v>
      </c>
      <c r="L15" s="125">
        <f>J15*H15</f>
        <v>40000</v>
      </c>
    </row>
    <row r="16" spans="1:12" x14ac:dyDescent="0.3">
      <c r="A16" s="17"/>
      <c r="B16" s="17"/>
      <c r="C16" s="17"/>
      <c r="D16" s="17"/>
      <c r="E16" s="17"/>
      <c r="F16" s="17"/>
      <c r="G16" s="17"/>
      <c r="H16" s="19"/>
      <c r="I16" s="18"/>
      <c r="J16" s="18"/>
      <c r="K16" s="16"/>
      <c r="L16" s="16"/>
    </row>
    <row r="17" spans="1:12" x14ac:dyDescent="0.3">
      <c r="A17" s="73">
        <v>5</v>
      </c>
      <c r="B17" s="2" t="s">
        <v>721</v>
      </c>
      <c r="H17" s="32">
        <v>1</v>
      </c>
      <c r="I17" s="2"/>
      <c r="J17" s="26">
        <v>3000</v>
      </c>
      <c r="K17" s="2"/>
      <c r="L17" s="20">
        <v>3000</v>
      </c>
    </row>
    <row r="18" spans="1:12" x14ac:dyDescent="0.3">
      <c r="A18" s="17"/>
      <c r="B18" s="17"/>
      <c r="C18" s="17"/>
      <c r="D18" s="17"/>
      <c r="E18" s="17"/>
      <c r="F18" s="17"/>
      <c r="G18" s="17"/>
      <c r="H18" s="19"/>
      <c r="I18" s="18"/>
      <c r="J18" s="18"/>
      <c r="K18" s="16"/>
      <c r="L18" s="16"/>
    </row>
    <row r="19" spans="1:12" x14ac:dyDescent="0.3">
      <c r="A19" s="73">
        <v>6</v>
      </c>
      <c r="B19" s="2" t="s">
        <v>722</v>
      </c>
      <c r="H19" s="32">
        <v>6</v>
      </c>
      <c r="I19" s="2"/>
      <c r="J19" s="26">
        <v>1000</v>
      </c>
      <c r="K19" s="2"/>
      <c r="L19" s="20">
        <f>J19*H19</f>
        <v>6000</v>
      </c>
    </row>
    <row r="20" spans="1:12" x14ac:dyDescent="0.3">
      <c r="A20" s="17"/>
      <c r="B20" s="17"/>
      <c r="C20" s="17"/>
      <c r="D20" s="17"/>
      <c r="E20" s="17"/>
      <c r="F20" s="17"/>
      <c r="G20" s="17"/>
      <c r="H20" s="19"/>
      <c r="I20" s="18"/>
      <c r="J20" s="18"/>
      <c r="K20" s="16"/>
      <c r="L20" s="16"/>
    </row>
    <row r="21" spans="1:12" x14ac:dyDescent="0.3">
      <c r="A21" s="73">
        <v>7</v>
      </c>
      <c r="B21" s="2" t="s">
        <v>723</v>
      </c>
      <c r="H21" s="32">
        <v>10</v>
      </c>
      <c r="I21" s="2"/>
      <c r="J21" s="26">
        <v>500</v>
      </c>
      <c r="K21" s="2"/>
      <c r="L21" s="20">
        <f>J21*H21</f>
        <v>5000</v>
      </c>
    </row>
    <row r="22" spans="1:12" x14ac:dyDescent="0.3">
      <c r="A22" s="17"/>
      <c r="B22" s="17"/>
      <c r="C22" s="17"/>
      <c r="D22" s="17"/>
      <c r="E22" s="17"/>
      <c r="F22" s="17"/>
      <c r="G22" s="17"/>
      <c r="H22" s="19"/>
      <c r="I22" s="18"/>
      <c r="J22" s="18"/>
      <c r="K22" s="16"/>
      <c r="L22" s="16"/>
    </row>
    <row r="23" spans="1:12" x14ac:dyDescent="0.3">
      <c r="A23" s="73">
        <v>8</v>
      </c>
      <c r="B23" s="2" t="s">
        <v>724</v>
      </c>
      <c r="H23" s="32">
        <v>2</v>
      </c>
      <c r="I23" s="2"/>
      <c r="J23" s="26">
        <v>1000</v>
      </c>
      <c r="K23" s="2"/>
      <c r="L23" s="36">
        <f>J23*H23</f>
        <v>2000</v>
      </c>
    </row>
    <row r="24" spans="1:12" x14ac:dyDescent="0.3">
      <c r="A24" s="17"/>
      <c r="B24" s="17"/>
      <c r="C24" s="17"/>
      <c r="D24" s="17"/>
      <c r="E24" s="17"/>
      <c r="F24" s="17"/>
      <c r="G24" s="17"/>
      <c r="H24" s="19"/>
      <c r="I24" s="18"/>
      <c r="J24" s="18"/>
      <c r="K24" s="16"/>
      <c r="L24" s="16"/>
    </row>
    <row r="25" spans="1:12" x14ac:dyDescent="0.3">
      <c r="A25" s="73">
        <v>9</v>
      </c>
      <c r="B25" s="2" t="s">
        <v>1729</v>
      </c>
      <c r="H25" s="32">
        <v>2</v>
      </c>
      <c r="I25" s="2"/>
      <c r="J25" s="26">
        <v>1000</v>
      </c>
      <c r="K25" s="2"/>
      <c r="L25" s="36">
        <f>J25*H25</f>
        <v>2000</v>
      </c>
    </row>
    <row r="26" spans="1:12" x14ac:dyDescent="0.3">
      <c r="A26" s="17"/>
      <c r="B26" s="17"/>
      <c r="C26" s="17"/>
      <c r="D26" s="17"/>
      <c r="E26" s="17"/>
      <c r="F26" s="17"/>
      <c r="G26" s="17"/>
      <c r="H26" s="19"/>
      <c r="I26" s="18"/>
      <c r="J26" s="18"/>
      <c r="K26" s="16"/>
      <c r="L26" s="16"/>
    </row>
    <row r="27" spans="1:12" x14ac:dyDescent="0.3">
      <c r="A27" s="73">
        <v>10</v>
      </c>
      <c r="B27" s="2" t="s">
        <v>725</v>
      </c>
      <c r="H27" s="2">
        <v>20</v>
      </c>
      <c r="I27" s="2"/>
      <c r="J27" s="26">
        <v>4000</v>
      </c>
      <c r="K27" s="2"/>
      <c r="L27" s="20">
        <f>J27*H27</f>
        <v>80000</v>
      </c>
    </row>
    <row r="28" spans="1:12" x14ac:dyDescent="0.3">
      <c r="A28" s="234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</row>
    <row r="29" spans="1:12" x14ac:dyDescent="0.3">
      <c r="A29" s="73">
        <v>11</v>
      </c>
      <c r="B29" s="2" t="s">
        <v>726</v>
      </c>
      <c r="H29" s="2">
        <v>5</v>
      </c>
      <c r="I29" s="2"/>
      <c r="J29" s="26">
        <v>10000</v>
      </c>
      <c r="K29" s="2"/>
      <c r="L29" s="20">
        <f>J29*H29</f>
        <v>50000</v>
      </c>
    </row>
    <row r="30" spans="1:12" x14ac:dyDescent="0.3">
      <c r="A30" s="234">
        <v>12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</row>
    <row r="31" spans="1:12" x14ac:dyDescent="0.3">
      <c r="A31" s="73">
        <v>12</v>
      </c>
      <c r="B31" s="2" t="s">
        <v>727</v>
      </c>
      <c r="H31" s="2">
        <v>5</v>
      </c>
      <c r="I31" s="2"/>
      <c r="J31" s="26">
        <v>2000</v>
      </c>
      <c r="K31" s="2"/>
      <c r="L31" s="20">
        <f>J31*H31</f>
        <v>10000</v>
      </c>
    </row>
    <row r="32" spans="1:12" x14ac:dyDescent="0.3">
      <c r="A32" s="234"/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</row>
    <row r="33" spans="1:12" x14ac:dyDescent="0.3">
      <c r="A33" s="73">
        <v>13</v>
      </c>
      <c r="B33" s="2" t="s">
        <v>728</v>
      </c>
      <c r="H33" s="2">
        <v>2</v>
      </c>
      <c r="I33" s="2"/>
      <c r="J33" s="26">
        <v>2000</v>
      </c>
      <c r="K33" s="2"/>
      <c r="L33" s="125">
        <f>J33*H33</f>
        <v>4000</v>
      </c>
    </row>
    <row r="34" spans="1:12" x14ac:dyDescent="0.3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2" x14ac:dyDescent="0.3">
      <c r="A35" s="73">
        <v>14</v>
      </c>
      <c r="B35" s="2" t="s">
        <v>1731</v>
      </c>
      <c r="H35" s="2">
        <v>5</v>
      </c>
      <c r="I35" s="2"/>
      <c r="J35" s="7">
        <v>2000</v>
      </c>
      <c r="K35" s="2"/>
      <c r="L35" s="20">
        <f>J35*H35</f>
        <v>10000</v>
      </c>
    </row>
    <row r="36" spans="1:12" x14ac:dyDescent="0.3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</row>
    <row r="37" spans="1:12" x14ac:dyDescent="0.3">
      <c r="A37" s="73">
        <v>15</v>
      </c>
      <c r="B37" s="2" t="s">
        <v>1730</v>
      </c>
      <c r="H37" s="2">
        <v>10</v>
      </c>
      <c r="I37" s="2"/>
      <c r="J37" s="7">
        <v>500</v>
      </c>
      <c r="K37" s="2"/>
      <c r="L37" s="20">
        <f>J37*H37</f>
        <v>5000</v>
      </c>
    </row>
    <row r="38" spans="1:12" x14ac:dyDescent="0.3">
      <c r="A38" s="234"/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</row>
    <row r="39" spans="1:12" x14ac:dyDescent="0.3">
      <c r="A39" s="73">
        <v>16</v>
      </c>
      <c r="B39" s="2" t="s">
        <v>729</v>
      </c>
      <c r="H39" s="2">
        <v>2</v>
      </c>
      <c r="I39" s="2"/>
      <c r="J39" s="7">
        <v>1000</v>
      </c>
      <c r="K39" s="2"/>
      <c r="L39" s="20">
        <f>J39*H39</f>
        <v>2000</v>
      </c>
    </row>
    <row r="40" spans="1:12" x14ac:dyDescent="0.3">
      <c r="A40" s="234"/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</row>
    <row r="41" spans="1:12" s="63" customFormat="1" ht="21.6" thickBot="1" x14ac:dyDescent="0.45">
      <c r="A41" s="126"/>
      <c r="B41" s="13" t="s">
        <v>1923</v>
      </c>
      <c r="C41" s="50"/>
      <c r="D41" s="50"/>
      <c r="E41" s="50"/>
      <c r="F41" s="50"/>
      <c r="G41" s="50"/>
      <c r="H41" s="50"/>
      <c r="I41" s="50"/>
      <c r="J41" s="50"/>
      <c r="K41" s="50"/>
      <c r="L41" s="9">
        <f>L45-L43</f>
        <v>181000</v>
      </c>
    </row>
    <row r="42" spans="1:12" ht="15" thickTop="1" x14ac:dyDescent="0.3">
      <c r="A42" s="17"/>
      <c r="B42" s="17"/>
      <c r="C42" s="17"/>
      <c r="D42" s="17"/>
      <c r="E42" s="17"/>
      <c r="F42" s="17"/>
      <c r="G42" s="17"/>
      <c r="H42" s="19"/>
      <c r="I42" s="18"/>
      <c r="J42" s="18"/>
      <c r="K42" s="16"/>
      <c r="L42" s="16"/>
    </row>
    <row r="43" spans="1:12" ht="21" thickBot="1" x14ac:dyDescent="0.4">
      <c r="B43" s="13" t="s">
        <v>0</v>
      </c>
      <c r="C43" s="50"/>
      <c r="D43" s="50"/>
      <c r="E43" s="50"/>
      <c r="F43" s="50"/>
      <c r="G43" s="50"/>
      <c r="H43" s="99"/>
      <c r="K43" s="116"/>
      <c r="L43" s="9">
        <f>L7+L9+L11+L13+L15+L17+L19+L21+L23+L25+L27+L29+L31+L33+L35+L37+L39</f>
        <v>2019000</v>
      </c>
    </row>
    <row r="44" spans="1:12" ht="15" thickTop="1" x14ac:dyDescent="0.3">
      <c r="A44" s="17"/>
      <c r="B44" s="17"/>
      <c r="C44" s="17"/>
      <c r="D44" s="17"/>
      <c r="E44" s="17"/>
      <c r="F44" s="17"/>
      <c r="G44" s="17"/>
      <c r="H44" s="19"/>
      <c r="I44" s="18"/>
      <c r="J44" s="18"/>
      <c r="K44" s="16"/>
      <c r="L44" s="16"/>
    </row>
    <row r="45" spans="1:12" ht="21" thickBot="1" x14ac:dyDescent="0.4">
      <c r="B45" s="13" t="s">
        <v>1807</v>
      </c>
      <c r="C45" s="50"/>
      <c r="D45" s="50"/>
      <c r="E45" s="50"/>
      <c r="F45" s="50"/>
      <c r="G45" s="50"/>
      <c r="H45" s="99"/>
      <c r="K45" s="116"/>
      <c r="L45" s="9">
        <v>2200000</v>
      </c>
    </row>
    <row r="46" spans="1:12" ht="15" thickTop="1" x14ac:dyDescent="0.3">
      <c r="A46" s="17"/>
      <c r="B46" s="17"/>
      <c r="C46" s="17"/>
      <c r="D46" s="17"/>
      <c r="E46" s="17"/>
      <c r="F46" s="17"/>
      <c r="G46" s="17"/>
      <c r="H46" s="19"/>
      <c r="I46" s="18"/>
      <c r="J46" s="18"/>
      <c r="K46" s="16"/>
      <c r="L46" s="16"/>
    </row>
    <row r="51" spans="1:12" ht="18" customHeight="1" x14ac:dyDescent="0.3">
      <c r="A51" s="5"/>
      <c r="B51" s="5"/>
      <c r="C51" s="5"/>
      <c r="D51" s="42"/>
      <c r="E51" s="42"/>
      <c r="F51" s="42"/>
      <c r="G51" s="42"/>
      <c r="H51" s="42"/>
      <c r="I51" s="42"/>
      <c r="J51" s="42"/>
      <c r="K51" s="41"/>
      <c r="L51" s="41"/>
    </row>
    <row r="52" spans="1:12" ht="18" customHeight="1" x14ac:dyDescent="0.3">
      <c r="A52" s="49" t="s">
        <v>1939</v>
      </c>
      <c r="B52" s="49"/>
      <c r="C52" s="49"/>
      <c r="D52" s="49"/>
      <c r="E52" s="49"/>
      <c r="F52" s="49"/>
      <c r="G52" s="45"/>
      <c r="H52" s="43"/>
      <c r="I52" s="43"/>
      <c r="J52" s="43"/>
      <c r="K52" s="43"/>
      <c r="L52" s="43"/>
    </row>
    <row r="53" spans="1:12" ht="18" customHeight="1" x14ac:dyDescent="0.3">
      <c r="A53" s="49" t="s">
        <v>1944</v>
      </c>
      <c r="B53" s="49"/>
      <c r="C53" s="49"/>
      <c r="D53" s="49"/>
      <c r="E53" s="49"/>
      <c r="F53" s="49"/>
      <c r="G53" s="45"/>
      <c r="H53" s="43"/>
      <c r="I53" s="43"/>
      <c r="J53" s="43"/>
      <c r="K53" s="43"/>
      <c r="L53" s="43"/>
    </row>
    <row r="54" spans="1:12" ht="18" customHeight="1" x14ac:dyDescent="0.3">
      <c r="A54" s="49" t="s">
        <v>1952</v>
      </c>
      <c r="B54" s="49"/>
      <c r="C54" s="49"/>
      <c r="D54" s="49"/>
      <c r="E54" s="49"/>
      <c r="F54" s="49"/>
      <c r="G54" s="45"/>
      <c r="H54" s="43"/>
      <c r="I54" s="43"/>
      <c r="J54" s="43"/>
      <c r="K54" s="43"/>
      <c r="L54" s="43"/>
    </row>
    <row r="55" spans="1:12" ht="18" customHeight="1" x14ac:dyDescent="0.3">
      <c r="A55" s="49" t="s">
        <v>1949</v>
      </c>
      <c r="B55" s="49"/>
      <c r="C55" s="49"/>
      <c r="D55" s="49"/>
      <c r="E55" s="49"/>
      <c r="F55" s="49"/>
      <c r="G55" s="45"/>
      <c r="H55" s="43"/>
      <c r="I55" s="43"/>
      <c r="J55" s="43"/>
      <c r="K55" s="43"/>
      <c r="L55" s="43"/>
    </row>
    <row r="56" spans="1:12" ht="18" customHeight="1" x14ac:dyDescent="0.3">
      <c r="A56" s="49" t="s">
        <v>2012</v>
      </c>
      <c r="B56" s="49"/>
      <c r="C56" s="49"/>
      <c r="D56" s="49"/>
      <c r="E56" s="49"/>
      <c r="F56" s="49"/>
      <c r="G56" s="45"/>
      <c r="H56" s="43"/>
      <c r="I56" s="43"/>
      <c r="J56" s="43"/>
      <c r="K56" s="43"/>
      <c r="L56" s="43"/>
    </row>
    <row r="57" spans="1:12" ht="18" customHeight="1" x14ac:dyDescent="0.3">
      <c r="A57" s="227" t="s">
        <v>1950</v>
      </c>
      <c r="B57" s="49"/>
      <c r="C57" s="49"/>
      <c r="D57" s="49"/>
      <c r="E57" s="49"/>
      <c r="F57" s="49"/>
      <c r="G57" s="45"/>
      <c r="H57" s="43"/>
      <c r="I57" s="43"/>
      <c r="J57" s="43"/>
      <c r="K57" s="43"/>
      <c r="L57" s="43"/>
    </row>
    <row r="58" spans="1:12" ht="18" customHeight="1" x14ac:dyDescent="0.3">
      <c r="A58" s="227" t="s">
        <v>1954</v>
      </c>
      <c r="B58" s="49"/>
      <c r="C58" s="49"/>
      <c r="D58" s="49"/>
      <c r="E58" s="49"/>
      <c r="F58" s="49"/>
      <c r="G58" s="45"/>
      <c r="H58" s="43"/>
      <c r="I58" s="43"/>
      <c r="J58" s="43"/>
      <c r="K58" s="43"/>
      <c r="L58" s="43"/>
    </row>
    <row r="59" spans="1:12" ht="18" customHeight="1" x14ac:dyDescent="0.3">
      <c r="A59" s="227" t="s">
        <v>1953</v>
      </c>
      <c r="B59" s="49"/>
      <c r="C59" s="49"/>
      <c r="D59" s="49"/>
      <c r="E59" s="49"/>
      <c r="F59" s="49"/>
      <c r="G59" s="45"/>
      <c r="H59" s="43"/>
      <c r="I59" s="43"/>
      <c r="J59" s="43"/>
      <c r="K59" s="43"/>
      <c r="L59" s="43"/>
    </row>
    <row r="60" spans="1:12" ht="18" customHeight="1" x14ac:dyDescent="0.3">
      <c r="A60" s="227" t="s">
        <v>1951</v>
      </c>
      <c r="B60" s="49"/>
      <c r="C60" s="49"/>
      <c r="D60" s="49"/>
      <c r="E60" s="49"/>
      <c r="F60" s="49"/>
      <c r="G60" s="45"/>
      <c r="H60" s="43"/>
      <c r="I60" s="43"/>
      <c r="J60" s="43"/>
      <c r="K60" s="43"/>
      <c r="L60" s="43"/>
    </row>
    <row r="61" spans="1:12" ht="18" customHeight="1" x14ac:dyDescent="0.3">
      <c r="A61" s="49" t="s">
        <v>2011</v>
      </c>
      <c r="B61" s="49"/>
      <c r="C61" s="49"/>
      <c r="D61" s="49"/>
      <c r="E61" s="49"/>
      <c r="F61" s="49"/>
      <c r="G61" s="45"/>
      <c r="H61" s="43"/>
      <c r="I61" s="43"/>
      <c r="J61" s="43"/>
      <c r="K61" s="43"/>
      <c r="L61" s="43"/>
    </row>
    <row r="62" spans="1:12" ht="18" customHeight="1" x14ac:dyDescent="0.3">
      <c r="A62" s="49" t="s">
        <v>1897</v>
      </c>
      <c r="B62" s="49"/>
      <c r="C62" s="49"/>
      <c r="D62" s="49"/>
      <c r="E62" s="49"/>
      <c r="F62" s="49"/>
      <c r="G62" s="45"/>
      <c r="H62" s="43"/>
      <c r="I62" s="43"/>
      <c r="J62" s="43"/>
      <c r="K62" s="43"/>
      <c r="L62" s="43"/>
    </row>
    <row r="63" spans="1:12" ht="18" customHeight="1" x14ac:dyDescent="0.3">
      <c r="A63" s="231" t="s">
        <v>1940</v>
      </c>
      <c r="B63" s="231"/>
      <c r="C63" s="230"/>
      <c r="D63" s="230"/>
      <c r="E63" s="230"/>
      <c r="F63" s="230"/>
      <c r="G63" s="230"/>
      <c r="H63" s="43"/>
      <c r="I63" s="43"/>
      <c r="J63" s="43"/>
      <c r="K63" s="43"/>
      <c r="L63" s="43"/>
    </row>
    <row r="64" spans="1:12" ht="18" customHeight="1" x14ac:dyDescent="0.3">
      <c r="A64" s="5"/>
      <c r="B64" s="5"/>
      <c r="C64" s="5"/>
      <c r="D64" s="42"/>
      <c r="E64" s="42"/>
      <c r="F64" s="42"/>
      <c r="G64" s="42"/>
      <c r="H64" s="42"/>
      <c r="I64" s="42"/>
      <c r="J64" s="42"/>
      <c r="K64" s="41"/>
      <c r="L64" s="41"/>
    </row>
    <row r="69" spans="2:7" x14ac:dyDescent="0.3">
      <c r="B69" s="5" t="s">
        <v>1913</v>
      </c>
      <c r="C69" s="25"/>
      <c r="D69" s="25"/>
      <c r="E69" s="25"/>
      <c r="F69" s="25"/>
      <c r="G69" s="25"/>
    </row>
    <row r="70" spans="2:7" x14ac:dyDescent="0.3">
      <c r="B70" s="17"/>
    </row>
    <row r="71" spans="2:7" x14ac:dyDescent="0.3">
      <c r="B71" s="39" t="s">
        <v>1914</v>
      </c>
      <c r="C71" s="25"/>
      <c r="D71" s="25"/>
      <c r="E71" s="25"/>
      <c r="F71" s="25"/>
      <c r="G71" s="25"/>
    </row>
    <row r="72" spans="2:7" x14ac:dyDescent="0.3">
      <c r="B72" s="39" t="s">
        <v>1915</v>
      </c>
      <c r="C72" s="25"/>
      <c r="D72" s="25"/>
      <c r="E72" s="25"/>
      <c r="F72" s="25"/>
      <c r="G72" s="25"/>
    </row>
    <row r="73" spans="2:7" x14ac:dyDescent="0.3">
      <c r="B73" s="17"/>
    </row>
    <row r="74" spans="2:7" x14ac:dyDescent="0.3">
      <c r="C74" s="8"/>
      <c r="D74" s="7"/>
      <c r="E74" s="7"/>
      <c r="F74"/>
      <c r="G74"/>
    </row>
    <row r="75" spans="2:7" x14ac:dyDescent="0.3">
      <c r="C75" s="8"/>
      <c r="D75" s="7"/>
      <c r="E75" s="7"/>
      <c r="F75"/>
      <c r="G75"/>
    </row>
    <row r="76" spans="2:7" x14ac:dyDescent="0.3">
      <c r="C76" s="8"/>
      <c r="D76" s="7"/>
      <c r="E76" s="7"/>
      <c r="F76"/>
      <c r="G76"/>
    </row>
    <row r="77" spans="2:7" x14ac:dyDescent="0.3">
      <c r="C77" s="8"/>
      <c r="D77" s="7"/>
      <c r="E77" s="7"/>
      <c r="F77"/>
      <c r="G77"/>
    </row>
    <row r="78" spans="2:7" x14ac:dyDescent="0.3">
      <c r="B78" s="5" t="s">
        <v>1890</v>
      </c>
      <c r="C78" s="8"/>
      <c r="D78" s="7"/>
      <c r="E78" s="7"/>
      <c r="F78"/>
      <c r="G78"/>
    </row>
    <row r="79" spans="2:7" x14ac:dyDescent="0.3">
      <c r="B79" s="17"/>
      <c r="C79" s="8"/>
      <c r="D79" s="7"/>
      <c r="E79" s="7"/>
      <c r="F79"/>
      <c r="G79"/>
    </row>
    <row r="80" spans="2:7" x14ac:dyDescent="0.3">
      <c r="B80" s="39" t="s">
        <v>1892</v>
      </c>
      <c r="C80" s="8"/>
      <c r="D80" s="7"/>
      <c r="E80" s="7"/>
      <c r="F80"/>
      <c r="G80"/>
    </row>
    <row r="81" spans="2:7" x14ac:dyDescent="0.3">
      <c r="B81" s="39" t="s">
        <v>1891</v>
      </c>
      <c r="C81" s="8"/>
      <c r="D81" s="7"/>
      <c r="E81" s="7"/>
      <c r="F81"/>
      <c r="G81"/>
    </row>
    <row r="82" spans="2:7" x14ac:dyDescent="0.3">
      <c r="B82" s="17"/>
      <c r="C82" s="8"/>
      <c r="D82" s="7"/>
      <c r="E82" s="7"/>
      <c r="F82"/>
      <c r="G82"/>
    </row>
    <row r="83" spans="2:7" x14ac:dyDescent="0.3">
      <c r="C83" s="8"/>
      <c r="D83" s="7"/>
      <c r="E83" s="1"/>
      <c r="F83"/>
      <c r="G83"/>
    </row>
    <row r="84" spans="2:7" x14ac:dyDescent="0.3">
      <c r="C84" s="8"/>
      <c r="D84" s="7"/>
      <c r="E84" s="1"/>
      <c r="F84"/>
      <c r="G84"/>
    </row>
    <row r="85" spans="2:7" x14ac:dyDescent="0.3">
      <c r="C85" s="8"/>
      <c r="D85" s="7"/>
      <c r="E85" s="1"/>
      <c r="F85"/>
      <c r="G85"/>
    </row>
    <row r="86" spans="2:7" x14ac:dyDescent="0.3">
      <c r="C86" s="8"/>
      <c r="D86" s="7"/>
      <c r="E86" s="1"/>
      <c r="F86"/>
      <c r="G86"/>
    </row>
    <row r="87" spans="2:7" x14ac:dyDescent="0.3">
      <c r="B87" s="5" t="s">
        <v>1909</v>
      </c>
      <c r="C87" s="8"/>
      <c r="D87" s="7"/>
      <c r="E87" s="1"/>
      <c r="F87"/>
      <c r="G87"/>
    </row>
    <row r="88" spans="2:7" x14ac:dyDescent="0.3">
      <c r="B88" s="39"/>
      <c r="C88" s="8"/>
      <c r="D88" s="7"/>
      <c r="E88" s="1"/>
      <c r="F88"/>
      <c r="G88"/>
    </row>
    <row r="89" spans="2:7" x14ac:dyDescent="0.3">
      <c r="B89" s="39" t="s">
        <v>2013</v>
      </c>
      <c r="C89" s="8"/>
      <c r="D89" s="7"/>
      <c r="E89" s="1"/>
      <c r="F89"/>
      <c r="G89"/>
    </row>
    <row r="90" spans="2:7" x14ac:dyDescent="0.3">
      <c r="B90" s="39" t="s">
        <v>1895</v>
      </c>
      <c r="C90" s="8"/>
      <c r="D90" s="7"/>
      <c r="E90" s="1"/>
      <c r="F90"/>
      <c r="G90"/>
    </row>
    <row r="91" spans="2:7" x14ac:dyDescent="0.3">
      <c r="B91" s="39" t="s">
        <v>1896</v>
      </c>
      <c r="C91" s="8"/>
      <c r="D91" s="7"/>
      <c r="E91" s="1"/>
      <c r="F91"/>
      <c r="G91"/>
    </row>
    <row r="92" spans="2:7" x14ac:dyDescent="0.3">
      <c r="B92" s="39" t="s">
        <v>1910</v>
      </c>
      <c r="C92" s="8"/>
      <c r="D92" s="7"/>
      <c r="E92" s="1"/>
      <c r="F92"/>
      <c r="G92"/>
    </row>
    <row r="93" spans="2:7" x14ac:dyDescent="0.3">
      <c r="B93" s="17"/>
      <c r="C93" s="8"/>
      <c r="D93" s="7"/>
      <c r="E93" s="1"/>
      <c r="F93"/>
      <c r="G93"/>
    </row>
    <row r="94" spans="2:7" x14ac:dyDescent="0.3">
      <c r="B94" s="39" t="s">
        <v>1893</v>
      </c>
      <c r="C94" s="8"/>
      <c r="D94" s="7"/>
      <c r="E94" s="1"/>
      <c r="F94"/>
      <c r="G94"/>
    </row>
    <row r="95" spans="2:7" x14ac:dyDescent="0.3">
      <c r="B95" s="39" t="s">
        <v>1894</v>
      </c>
      <c r="C95" s="3"/>
      <c r="D95" s="7"/>
      <c r="E95" s="1"/>
      <c r="F95"/>
      <c r="G95"/>
    </row>
    <row r="96" spans="2:7" x14ac:dyDescent="0.3">
      <c r="B96" s="56"/>
      <c r="C96" s="3"/>
      <c r="D96" s="7"/>
      <c r="E96" s="1"/>
      <c r="F96"/>
      <c r="G96"/>
    </row>
    <row r="97" spans="2:7" x14ac:dyDescent="0.3">
      <c r="B97"/>
      <c r="C97" s="3"/>
      <c r="D97" s="7"/>
      <c r="E97" s="1"/>
      <c r="F97"/>
      <c r="G97"/>
    </row>
    <row r="98" spans="2:7" x14ac:dyDescent="0.3">
      <c r="B98"/>
      <c r="C98" s="3"/>
      <c r="D98" s="7"/>
      <c r="E98" s="1"/>
      <c r="F98"/>
      <c r="G98"/>
    </row>
    <row r="99" spans="2:7" x14ac:dyDescent="0.3">
      <c r="B99" s="25"/>
      <c r="C99" s="3"/>
      <c r="D99" s="7"/>
      <c r="E99" s="1"/>
      <c r="F99"/>
      <c r="G99"/>
    </row>
    <row r="100" spans="2:7" x14ac:dyDescent="0.3">
      <c r="B100" s="25"/>
      <c r="C100" s="3"/>
      <c r="D100" s="1"/>
      <c r="E100" s="1"/>
      <c r="F100"/>
      <c r="G100"/>
    </row>
    <row r="101" spans="2:7" x14ac:dyDescent="0.3">
      <c r="B101" s="5" t="s">
        <v>1898</v>
      </c>
      <c r="C101" s="3"/>
      <c r="D101" s="1"/>
      <c r="E101" s="1"/>
      <c r="F101"/>
      <c r="G101"/>
    </row>
    <row r="102" spans="2:7" x14ac:dyDescent="0.3">
      <c r="B102" s="40"/>
      <c r="C102" s="3"/>
      <c r="D102" s="1"/>
      <c r="E102" s="1"/>
      <c r="F102"/>
      <c r="G102"/>
    </row>
    <row r="103" spans="2:7" x14ac:dyDescent="0.3">
      <c r="B103" s="111" t="s">
        <v>1899</v>
      </c>
      <c r="C103" s="3"/>
      <c r="D103" s="1"/>
      <c r="E103" s="1"/>
      <c r="F103"/>
      <c r="G103"/>
    </row>
    <row r="104" spans="2:7" x14ac:dyDescent="0.3">
      <c r="B104" s="40"/>
      <c r="D104" s="1"/>
      <c r="E104" s="1"/>
      <c r="F104"/>
      <c r="G104"/>
    </row>
    <row r="105" spans="2:7" x14ac:dyDescent="0.3">
      <c r="B105" s="25"/>
      <c r="D105" s="1"/>
      <c r="E105" s="1"/>
      <c r="F105"/>
      <c r="G105"/>
    </row>
    <row r="106" spans="2:7" x14ac:dyDescent="0.3">
      <c r="B106" s="25"/>
      <c r="D106" s="1"/>
      <c r="E106" s="1"/>
      <c r="F106"/>
      <c r="G106"/>
    </row>
    <row r="107" spans="2:7" x14ac:dyDescent="0.3">
      <c r="B107" s="25"/>
      <c r="D107" s="1"/>
      <c r="E107" s="1"/>
      <c r="F107"/>
      <c r="G107"/>
    </row>
    <row r="108" spans="2:7" x14ac:dyDescent="0.3">
      <c r="B108" s="25"/>
      <c r="D108" s="1"/>
      <c r="E108" s="1"/>
      <c r="F108"/>
      <c r="G108"/>
    </row>
    <row r="109" spans="2:7" x14ac:dyDescent="0.3">
      <c r="B109" s="5" t="s">
        <v>1900</v>
      </c>
      <c r="D109" s="1"/>
      <c r="E109" s="1"/>
      <c r="F109"/>
      <c r="G109"/>
    </row>
    <row r="110" spans="2:7" x14ac:dyDescent="0.3">
      <c r="B110" s="39"/>
      <c r="D110" s="1"/>
      <c r="E110" s="1"/>
      <c r="F110"/>
      <c r="G110"/>
    </row>
    <row r="111" spans="2:7" x14ac:dyDescent="0.3">
      <c r="B111" s="39" t="s">
        <v>1907</v>
      </c>
      <c r="D111" s="1"/>
      <c r="E111" s="1"/>
      <c r="F111"/>
      <c r="G111"/>
    </row>
    <row r="112" spans="2:7" x14ac:dyDescent="0.3">
      <c r="B112" s="39" t="s">
        <v>1901</v>
      </c>
      <c r="D112" s="1"/>
      <c r="E112" s="1"/>
      <c r="F112"/>
      <c r="G112"/>
    </row>
    <row r="113" spans="2:7" x14ac:dyDescent="0.3">
      <c r="B113" s="39" t="s">
        <v>1902</v>
      </c>
      <c r="D113" s="1"/>
      <c r="E113" s="1"/>
      <c r="F113"/>
      <c r="G113"/>
    </row>
    <row r="114" spans="2:7" x14ac:dyDescent="0.3">
      <c r="B114" s="39" t="s">
        <v>1903</v>
      </c>
      <c r="D114" s="1"/>
      <c r="E114" s="1"/>
      <c r="F114"/>
      <c r="G114"/>
    </row>
    <row r="115" spans="2:7" x14ac:dyDescent="0.3">
      <c r="B115" s="39"/>
      <c r="D115" s="1"/>
      <c r="E115" s="1"/>
      <c r="F115"/>
      <c r="G115"/>
    </row>
    <row r="116" spans="2:7" x14ac:dyDescent="0.3">
      <c r="B116" s="39" t="s">
        <v>1904</v>
      </c>
      <c r="D116" s="1"/>
      <c r="E116" s="1"/>
      <c r="F116"/>
      <c r="G116"/>
    </row>
    <row r="117" spans="2:7" x14ac:dyDescent="0.3">
      <c r="B117" s="39" t="s">
        <v>1905</v>
      </c>
      <c r="D117" s="1"/>
      <c r="E117" s="1"/>
      <c r="F117"/>
      <c r="G117"/>
    </row>
    <row r="118" spans="2:7" x14ac:dyDescent="0.3">
      <c r="B118" s="39" t="s">
        <v>1906</v>
      </c>
      <c r="D118" s="1"/>
      <c r="E118" s="1"/>
      <c r="F118"/>
      <c r="G118"/>
    </row>
    <row r="119" spans="2:7" x14ac:dyDescent="0.3">
      <c r="B119" s="39"/>
      <c r="D119" s="1"/>
      <c r="E119" s="1"/>
      <c r="F119"/>
      <c r="G119"/>
    </row>
    <row r="120" spans="2:7" x14ac:dyDescent="0.3">
      <c r="B120" s="39" t="s">
        <v>1908</v>
      </c>
      <c r="D120" s="1"/>
      <c r="E120" s="1"/>
      <c r="F120"/>
      <c r="G120"/>
    </row>
    <row r="121" spans="2:7" x14ac:dyDescent="0.3">
      <c r="B121" s="39"/>
      <c r="D121" s="1"/>
      <c r="E121" s="1"/>
      <c r="F121"/>
      <c r="G121"/>
    </row>
    <row r="122" spans="2:7" x14ac:dyDescent="0.3">
      <c r="D122" s="1"/>
      <c r="E122" s="1"/>
      <c r="F122"/>
      <c r="G122"/>
    </row>
    <row r="123" spans="2:7" x14ac:dyDescent="0.3">
      <c r="D123" s="1"/>
      <c r="E123" s="1"/>
      <c r="F123"/>
      <c r="G123"/>
    </row>
    <row r="124" spans="2:7" x14ac:dyDescent="0.3">
      <c r="B124"/>
      <c r="D124" s="1"/>
      <c r="E124" s="1"/>
      <c r="F124"/>
      <c r="G124"/>
    </row>
    <row r="125" spans="2:7" x14ac:dyDescent="0.3">
      <c r="B125"/>
      <c r="D125" s="1"/>
      <c r="E125" s="1"/>
      <c r="F125"/>
      <c r="G125"/>
    </row>
    <row r="126" spans="2:7" x14ac:dyDescent="0.3">
      <c r="B126"/>
      <c r="D126" s="1"/>
      <c r="E126" s="1"/>
      <c r="F126"/>
      <c r="G126"/>
    </row>
  </sheetData>
  <sheetProtection algorithmName="SHA-512" hashValue="5Tp931UE0k14EeQ1eZLOcFuxxsIKB7e1x67Gf11jk41dchy6ZrwhET6QjD/+B1oqAn14/mG2Li/HcZcMwyf0IQ==" saltValue="8rC2qc73FvuuT37DvxMquQ==" spinCount="100000" sheet="1" insertHyperlinks="0"/>
  <mergeCells count="12">
    <mergeCell ref="A63:G63"/>
    <mergeCell ref="A1:L1"/>
    <mergeCell ref="A2:B2"/>
    <mergeCell ref="A3:I3"/>
    <mergeCell ref="A10:L10"/>
    <mergeCell ref="A40:L40"/>
    <mergeCell ref="A28:L28"/>
    <mergeCell ref="A30:L30"/>
    <mergeCell ref="A32:L32"/>
    <mergeCell ref="A34:L34"/>
    <mergeCell ref="A36:L36"/>
    <mergeCell ref="A38:L38"/>
  </mergeCells>
  <hyperlinks>
    <hyperlink ref="B103" r:id="rId1" xr:uid="{BBBF6AAD-9142-4797-8404-1D4B395D1E65}"/>
  </hyperlinks>
  <pageMargins left="0.51181102362204722" right="0.39370078740157483" top="0.98425196850393704" bottom="3.22" header="0.31496062992125984" footer="0.31496062992125984"/>
  <pageSetup paperSize="9" scale="44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A966-AC12-444D-B307-BCC5B306C0B6}">
  <sheetPr codeName="Tabelle11">
    <pageSetUpPr fitToPage="1"/>
  </sheetPr>
  <dimension ref="A1:L115"/>
  <sheetViews>
    <sheetView zoomScale="90" zoomScaleNormal="90" workbookViewId="0">
      <pane ySplit="6" topLeftCell="A65" activePane="bottomLeft" state="frozen"/>
      <selection activeCell="B45" sqref="B45"/>
      <selection pane="bottomLeft" activeCell="B72" sqref="B72:B115"/>
    </sheetView>
  </sheetViews>
  <sheetFormatPr baseColWidth="10" defaultRowHeight="14.4" x14ac:dyDescent="0.3"/>
  <cols>
    <col min="1" max="1" width="10.44140625" customWidth="1"/>
    <col min="2" max="2" width="110.109375" style="2" customWidth="1"/>
    <col min="3" max="5" width="8.44140625" style="2" customWidth="1"/>
    <col min="6" max="7" width="7.88671875" style="2" customWidth="1"/>
    <col min="8" max="8" width="7.77734375" style="131" customWidth="1"/>
    <col min="9" max="9" width="15.88671875" style="1" customWidth="1"/>
    <col min="10" max="10" width="20.5546875" style="1" customWidth="1"/>
    <col min="11" max="11" width="21.44140625" customWidth="1"/>
    <col min="12" max="12" width="25.33203125" style="175" customWidth="1"/>
    <col min="14" max="14" width="13.88671875" bestFit="1" customWidth="1"/>
  </cols>
  <sheetData>
    <row r="1" spans="1:12" ht="27" customHeight="1" x14ac:dyDescent="0.3">
      <c r="A1" s="229" t="s">
        <v>1809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1967</v>
      </c>
      <c r="B2" s="229"/>
      <c r="C2" s="48"/>
      <c r="D2" s="48"/>
      <c r="E2" s="48"/>
      <c r="F2" s="48"/>
      <c r="G2" s="48"/>
      <c r="H2" s="127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128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129" t="s">
        <v>668</v>
      </c>
      <c r="I5" s="70" t="s">
        <v>669</v>
      </c>
      <c r="J5" s="71" t="s">
        <v>86</v>
      </c>
      <c r="K5" s="70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130"/>
      <c r="I6" s="38"/>
      <c r="J6" s="38"/>
      <c r="K6" s="37" t="s">
        <v>672</v>
      </c>
      <c r="L6" s="37"/>
    </row>
    <row r="7" spans="1:12" x14ac:dyDescent="0.3">
      <c r="A7" s="209">
        <v>1</v>
      </c>
      <c r="B7" s="2" t="s">
        <v>730</v>
      </c>
      <c r="H7" s="123">
        <v>1</v>
      </c>
      <c r="I7" s="123"/>
      <c r="J7" s="76"/>
      <c r="K7" s="123"/>
      <c r="L7" s="77">
        <v>15000</v>
      </c>
    </row>
    <row r="8" spans="1:12" x14ac:dyDescent="0.3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</row>
    <row r="9" spans="1:12" ht="12.6" customHeight="1" x14ac:dyDescent="0.3">
      <c r="A9" s="209">
        <v>2</v>
      </c>
      <c r="B9" s="2" t="s">
        <v>731</v>
      </c>
      <c r="H9" s="131">
        <v>1</v>
      </c>
      <c r="I9" s="2"/>
      <c r="J9" s="2"/>
      <c r="K9" s="2"/>
      <c r="L9" s="20">
        <v>7000</v>
      </c>
    </row>
    <row r="10" spans="1:12" x14ac:dyDescent="0.3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</row>
    <row r="11" spans="1:12" x14ac:dyDescent="0.3">
      <c r="A11" s="209">
        <v>3</v>
      </c>
      <c r="B11" s="2" t="s">
        <v>732</v>
      </c>
      <c r="H11" s="131">
        <v>1</v>
      </c>
      <c r="I11" s="2"/>
      <c r="J11" s="2"/>
      <c r="K11" s="2"/>
      <c r="L11" s="20">
        <v>4000</v>
      </c>
    </row>
    <row r="12" spans="1:12" x14ac:dyDescent="0.3">
      <c r="A12" s="235">
        <v>1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</row>
    <row r="13" spans="1:12" x14ac:dyDescent="0.3">
      <c r="A13" s="209">
        <v>4</v>
      </c>
      <c r="B13" s="2" t="s">
        <v>733</v>
      </c>
      <c r="H13" s="131">
        <v>2</v>
      </c>
      <c r="I13" s="2"/>
      <c r="J13" s="7">
        <v>3000</v>
      </c>
      <c r="K13" s="2"/>
      <c r="L13" s="20">
        <f>J13*H13</f>
        <v>6000</v>
      </c>
    </row>
    <row r="14" spans="1:12" x14ac:dyDescent="0.3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</row>
    <row r="15" spans="1:12" x14ac:dyDescent="0.3">
      <c r="A15" s="209">
        <v>5</v>
      </c>
      <c r="B15" s="2" t="s">
        <v>734</v>
      </c>
      <c r="H15" s="131">
        <v>2</v>
      </c>
      <c r="I15" s="2"/>
      <c r="J15" s="7">
        <v>4000</v>
      </c>
      <c r="K15" s="2"/>
      <c r="L15" s="20">
        <f>J15*H15</f>
        <v>8000</v>
      </c>
    </row>
    <row r="16" spans="1:12" x14ac:dyDescent="0.3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</row>
    <row r="17" spans="1:12" ht="15" thickBot="1" x14ac:dyDescent="0.35">
      <c r="A17" s="209">
        <v>6</v>
      </c>
      <c r="B17" s="172" t="s">
        <v>735</v>
      </c>
      <c r="C17" s="216"/>
      <c r="D17" s="216"/>
      <c r="E17" s="216"/>
      <c r="F17" s="216"/>
      <c r="G17" s="216"/>
      <c r="H17" s="131">
        <v>2</v>
      </c>
      <c r="I17" s="2"/>
      <c r="J17" s="26">
        <v>20000</v>
      </c>
      <c r="K17" s="2"/>
      <c r="L17" s="20">
        <f>J17*H17</f>
        <v>40000</v>
      </c>
    </row>
    <row r="18" spans="1:12" x14ac:dyDescent="0.3">
      <c r="A18" s="235"/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</row>
    <row r="19" spans="1:12" ht="15" thickBot="1" x14ac:dyDescent="0.35">
      <c r="A19" s="209">
        <v>7</v>
      </c>
      <c r="B19" s="172" t="s">
        <v>736</v>
      </c>
      <c r="C19" s="216"/>
      <c r="D19" s="216"/>
      <c r="E19" s="216"/>
      <c r="F19" s="216"/>
      <c r="G19" s="216"/>
      <c r="H19" s="131">
        <v>2</v>
      </c>
      <c r="I19" s="2"/>
      <c r="J19" s="7">
        <v>16000</v>
      </c>
      <c r="K19" s="2"/>
      <c r="L19" s="20">
        <f>J19*H19</f>
        <v>32000</v>
      </c>
    </row>
    <row r="20" spans="1:12" x14ac:dyDescent="0.3">
      <c r="A20" s="235"/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</row>
    <row r="21" spans="1:12" x14ac:dyDescent="0.3">
      <c r="A21" s="209">
        <v>8</v>
      </c>
      <c r="B21" s="2" t="s">
        <v>737</v>
      </c>
      <c r="H21" s="131">
        <v>2</v>
      </c>
      <c r="I21" s="2"/>
      <c r="J21" s="7">
        <v>10000</v>
      </c>
      <c r="K21" s="2"/>
      <c r="L21" s="20">
        <f>J21*H21</f>
        <v>20000</v>
      </c>
    </row>
    <row r="22" spans="1:12" x14ac:dyDescent="0.3">
      <c r="A22" s="235"/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</row>
    <row r="23" spans="1:12" x14ac:dyDescent="0.3">
      <c r="A23" s="209">
        <v>9</v>
      </c>
      <c r="B23" s="2" t="s">
        <v>738</v>
      </c>
      <c r="H23" s="131">
        <v>2</v>
      </c>
      <c r="I23" s="2"/>
      <c r="J23" s="7">
        <v>6000</v>
      </c>
      <c r="K23" s="2"/>
      <c r="L23" s="20">
        <f>J23*H23</f>
        <v>12000</v>
      </c>
    </row>
    <row r="24" spans="1:12" x14ac:dyDescent="0.3">
      <c r="A24" s="235"/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</row>
    <row r="25" spans="1:12" ht="15" thickBot="1" x14ac:dyDescent="0.35">
      <c r="A25" s="209">
        <v>10</v>
      </c>
      <c r="B25" s="173" t="s">
        <v>739</v>
      </c>
      <c r="C25" s="217"/>
      <c r="D25" s="217"/>
      <c r="E25" s="217"/>
      <c r="F25" s="217"/>
      <c r="G25" s="217"/>
      <c r="H25" s="131">
        <v>2</v>
      </c>
      <c r="I25" s="2"/>
      <c r="J25" s="7">
        <v>26000</v>
      </c>
      <c r="K25" s="2"/>
      <c r="L25" s="20">
        <f>J25*H25</f>
        <v>52000</v>
      </c>
    </row>
    <row r="26" spans="1:12" x14ac:dyDescent="0.3">
      <c r="A26" s="235"/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</row>
    <row r="27" spans="1:12" x14ac:dyDescent="0.3">
      <c r="A27" s="209">
        <v>11</v>
      </c>
      <c r="B27" s="2" t="s">
        <v>740</v>
      </c>
      <c r="H27" s="131">
        <v>2</v>
      </c>
      <c r="I27" s="2"/>
      <c r="J27" s="7">
        <v>2000</v>
      </c>
      <c r="K27" s="2"/>
      <c r="L27" s="20">
        <f>J27*H27</f>
        <v>4000</v>
      </c>
    </row>
    <row r="28" spans="1:12" x14ac:dyDescent="0.3">
      <c r="A28" s="235"/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</row>
    <row r="29" spans="1:12" ht="15" thickBot="1" x14ac:dyDescent="0.35">
      <c r="A29" s="209">
        <v>12</v>
      </c>
      <c r="B29" s="174" t="s">
        <v>741</v>
      </c>
      <c r="C29" s="217"/>
      <c r="D29" s="217"/>
      <c r="E29" s="217"/>
      <c r="F29" s="217"/>
      <c r="G29" s="217"/>
      <c r="H29" s="131">
        <v>2</v>
      </c>
      <c r="I29" s="2"/>
      <c r="J29" s="7">
        <v>10000</v>
      </c>
      <c r="K29" s="2"/>
      <c r="L29" s="20">
        <f>J29*H29</f>
        <v>20000</v>
      </c>
    </row>
    <row r="30" spans="1:12" ht="15" thickTop="1" x14ac:dyDescent="0.3">
      <c r="A30" s="39"/>
      <c r="B30" s="39"/>
      <c r="C30" s="39"/>
      <c r="D30" s="39"/>
      <c r="E30" s="39"/>
      <c r="F30" s="39"/>
      <c r="G30" s="39"/>
      <c r="H30" s="130"/>
      <c r="I30" s="38"/>
      <c r="J30" s="38"/>
      <c r="K30" s="37"/>
      <c r="L30" s="37"/>
    </row>
    <row r="31" spans="1:12" s="50" customFormat="1" ht="21" thickBot="1" x14ac:dyDescent="0.4">
      <c r="B31" s="13" t="s">
        <v>1923</v>
      </c>
      <c r="H31" s="133"/>
      <c r="I31" s="114"/>
      <c r="J31" s="114"/>
      <c r="L31" s="88">
        <f>L35-L33</f>
        <v>80000</v>
      </c>
    </row>
    <row r="32" spans="1:12" ht="15" thickTop="1" x14ac:dyDescent="0.3">
      <c r="A32" s="39"/>
      <c r="B32" s="39"/>
      <c r="C32" s="39"/>
      <c r="D32" s="39"/>
      <c r="E32" s="39"/>
      <c r="F32" s="39"/>
      <c r="G32" s="39"/>
      <c r="H32" s="130"/>
      <c r="I32" s="38"/>
      <c r="J32" s="38"/>
      <c r="K32" s="37"/>
      <c r="L32" s="37"/>
    </row>
    <row r="33" spans="1:12" ht="21.6" thickBot="1" x14ac:dyDescent="0.4">
      <c r="B33" s="13" t="s">
        <v>0</v>
      </c>
      <c r="C33" s="50"/>
      <c r="D33" s="50"/>
      <c r="E33" s="50"/>
      <c r="F33" s="50"/>
      <c r="G33" s="50"/>
      <c r="H33" s="12"/>
      <c r="I33" s="11"/>
      <c r="J33" s="11"/>
      <c r="K33" s="10"/>
      <c r="L33" s="9">
        <f>L7+L9+L11+L13+L15+L17+L19+L21+L23+L25+L27+L29</f>
        <v>220000</v>
      </c>
    </row>
    <row r="34" spans="1:12" ht="15" thickTop="1" x14ac:dyDescent="0.3">
      <c r="A34" s="39"/>
      <c r="B34" s="39"/>
      <c r="C34" s="39"/>
      <c r="D34" s="39"/>
      <c r="E34" s="39"/>
      <c r="F34" s="39"/>
      <c r="G34" s="39"/>
      <c r="H34" s="130"/>
      <c r="I34" s="38"/>
      <c r="J34" s="38"/>
      <c r="K34" s="37"/>
      <c r="L34" s="37"/>
    </row>
    <row r="35" spans="1:12" ht="21.6" thickBot="1" x14ac:dyDescent="0.4">
      <c r="B35" s="13" t="s">
        <v>1808</v>
      </c>
      <c r="C35" s="50"/>
      <c r="D35" s="50"/>
      <c r="E35" s="50"/>
      <c r="F35" s="50"/>
      <c r="G35" s="50"/>
      <c r="H35" s="12"/>
      <c r="I35" s="11"/>
      <c r="J35" s="11"/>
      <c r="K35" s="10"/>
      <c r="L35" s="9">
        <v>300000</v>
      </c>
    </row>
    <row r="36" spans="1:12" ht="15" thickTop="1" x14ac:dyDescent="0.3">
      <c r="A36" s="39"/>
      <c r="B36" s="39"/>
      <c r="C36" s="39"/>
      <c r="D36" s="39"/>
      <c r="E36" s="39"/>
      <c r="F36" s="39"/>
      <c r="G36" s="39"/>
      <c r="H36" s="130"/>
      <c r="I36" s="38"/>
      <c r="J36" s="38"/>
      <c r="K36" s="37"/>
      <c r="L36" s="37"/>
    </row>
    <row r="41" spans="1:12" ht="18" customHeight="1" x14ac:dyDescent="0.3">
      <c r="A41" s="5"/>
      <c r="B41" s="5"/>
      <c r="C41" s="5"/>
      <c r="D41" s="42"/>
      <c r="E41" s="42"/>
      <c r="F41" s="42"/>
      <c r="G41" s="42"/>
      <c r="H41" s="42"/>
      <c r="I41" s="42"/>
      <c r="J41" s="42"/>
      <c r="K41" s="41"/>
      <c r="L41" s="41"/>
    </row>
    <row r="42" spans="1:12" ht="18" customHeight="1" x14ac:dyDescent="0.3">
      <c r="A42" s="49" t="s">
        <v>1939</v>
      </c>
      <c r="B42" s="49"/>
      <c r="C42" s="49"/>
      <c r="D42" s="49"/>
      <c r="E42" s="49"/>
      <c r="F42" s="49"/>
      <c r="G42" s="45"/>
      <c r="H42" s="43"/>
      <c r="I42" s="43"/>
      <c r="J42" s="43"/>
      <c r="K42" s="43"/>
      <c r="L42" s="43"/>
    </row>
    <row r="43" spans="1:12" ht="18" customHeight="1" x14ac:dyDescent="0.3">
      <c r="A43" s="49" t="s">
        <v>1944</v>
      </c>
      <c r="B43" s="49"/>
      <c r="C43" s="49"/>
      <c r="D43" s="49"/>
      <c r="E43" s="49"/>
      <c r="F43" s="49"/>
      <c r="G43" s="45"/>
      <c r="H43" s="43"/>
      <c r="I43" s="43"/>
      <c r="J43" s="43"/>
      <c r="K43" s="43"/>
      <c r="L43" s="43"/>
    </row>
    <row r="44" spans="1:12" ht="18" customHeight="1" x14ac:dyDescent="0.3">
      <c r="A44" s="49" t="s">
        <v>1952</v>
      </c>
      <c r="B44" s="49"/>
      <c r="C44" s="49"/>
      <c r="D44" s="49"/>
      <c r="E44" s="49"/>
      <c r="F44" s="49"/>
      <c r="G44" s="45"/>
      <c r="H44" s="43"/>
      <c r="I44" s="43"/>
      <c r="J44" s="43"/>
      <c r="K44" s="43"/>
      <c r="L44" s="43"/>
    </row>
    <row r="45" spans="1:12" ht="18" customHeight="1" x14ac:dyDescent="0.3">
      <c r="A45" s="49" t="s">
        <v>1949</v>
      </c>
      <c r="B45" s="49"/>
      <c r="C45" s="49"/>
      <c r="D45" s="49"/>
      <c r="E45" s="49"/>
      <c r="F45" s="49"/>
      <c r="G45" s="45"/>
      <c r="H45" s="43"/>
      <c r="I45" s="43"/>
      <c r="J45" s="43"/>
      <c r="K45" s="43"/>
      <c r="L45" s="43"/>
    </row>
    <row r="46" spans="1:12" ht="18" customHeight="1" x14ac:dyDescent="0.3">
      <c r="A46" s="49" t="s">
        <v>2012</v>
      </c>
      <c r="B46" s="49"/>
      <c r="C46" s="49"/>
      <c r="D46" s="49"/>
      <c r="E46" s="49"/>
      <c r="F46" s="49"/>
      <c r="G46" s="45"/>
      <c r="H46" s="43"/>
      <c r="I46" s="43"/>
      <c r="J46" s="43"/>
      <c r="K46" s="43"/>
      <c r="L46" s="43"/>
    </row>
    <row r="47" spans="1:12" ht="18" customHeight="1" x14ac:dyDescent="0.3">
      <c r="A47" s="227" t="s">
        <v>1950</v>
      </c>
      <c r="B47" s="49"/>
      <c r="C47" s="49"/>
      <c r="D47" s="49"/>
      <c r="E47" s="49"/>
      <c r="F47" s="49"/>
      <c r="G47" s="45"/>
      <c r="H47" s="43"/>
      <c r="I47" s="43"/>
      <c r="J47" s="43"/>
      <c r="K47" s="43"/>
      <c r="L47" s="43"/>
    </row>
    <row r="48" spans="1:12" ht="18" customHeight="1" x14ac:dyDescent="0.3">
      <c r="A48" s="227" t="s">
        <v>1954</v>
      </c>
      <c r="B48" s="49"/>
      <c r="C48" s="49"/>
      <c r="D48" s="49"/>
      <c r="E48" s="49"/>
      <c r="F48" s="49"/>
      <c r="G48" s="45"/>
      <c r="H48" s="43"/>
      <c r="I48" s="43"/>
      <c r="J48" s="43"/>
      <c r="K48" s="43"/>
      <c r="L48" s="43"/>
    </row>
    <row r="49" spans="1:12" ht="18" customHeight="1" x14ac:dyDescent="0.3">
      <c r="A49" s="227" t="s">
        <v>1953</v>
      </c>
      <c r="B49" s="49"/>
      <c r="C49" s="49"/>
      <c r="D49" s="49"/>
      <c r="E49" s="49"/>
      <c r="F49" s="49"/>
      <c r="G49" s="45"/>
      <c r="H49" s="43"/>
      <c r="I49" s="43"/>
      <c r="J49" s="43"/>
      <c r="K49" s="43"/>
      <c r="L49" s="43"/>
    </row>
    <row r="50" spans="1:12" ht="18" customHeight="1" x14ac:dyDescent="0.3">
      <c r="A50" s="227" t="s">
        <v>1951</v>
      </c>
      <c r="B50" s="49"/>
      <c r="C50" s="49"/>
      <c r="D50" s="49"/>
      <c r="E50" s="49"/>
      <c r="F50" s="49"/>
      <c r="G50" s="45"/>
      <c r="H50" s="43"/>
      <c r="I50" s="43"/>
      <c r="J50" s="43"/>
      <c r="K50" s="43"/>
      <c r="L50" s="43"/>
    </row>
    <row r="51" spans="1:12" ht="18" customHeight="1" x14ac:dyDescent="0.3">
      <c r="A51" s="49" t="s">
        <v>2011</v>
      </c>
      <c r="B51" s="49"/>
      <c r="C51" s="49"/>
      <c r="D51" s="49"/>
      <c r="E51" s="49"/>
      <c r="F51" s="49"/>
      <c r="G51" s="45"/>
      <c r="H51" s="43"/>
      <c r="I51" s="43"/>
      <c r="J51" s="43"/>
      <c r="K51" s="43"/>
      <c r="L51" s="43"/>
    </row>
    <row r="52" spans="1:12" ht="18" customHeight="1" x14ac:dyDescent="0.3">
      <c r="A52" s="49" t="s">
        <v>1897</v>
      </c>
      <c r="B52" s="49"/>
      <c r="C52" s="49"/>
      <c r="D52" s="49"/>
      <c r="E52" s="49"/>
      <c r="F52" s="49"/>
      <c r="G52" s="45"/>
      <c r="H52" s="43"/>
      <c r="I52" s="43"/>
      <c r="J52" s="43"/>
      <c r="K52" s="43"/>
      <c r="L52" s="43"/>
    </row>
    <row r="53" spans="1:12" ht="18" customHeight="1" x14ac:dyDescent="0.3">
      <c r="A53" s="231" t="s">
        <v>1940</v>
      </c>
      <c r="B53" s="231"/>
      <c r="C53" s="230"/>
      <c r="D53" s="230"/>
      <c r="E53" s="230"/>
      <c r="F53" s="230"/>
      <c r="G53" s="230"/>
      <c r="H53" s="43"/>
      <c r="I53" s="43"/>
      <c r="J53" s="43"/>
      <c r="K53" s="43"/>
      <c r="L53" s="43"/>
    </row>
    <row r="54" spans="1:12" ht="18" customHeight="1" x14ac:dyDescent="0.3">
      <c r="A54" s="5"/>
      <c r="B54" s="5"/>
      <c r="C54" s="5"/>
      <c r="D54" s="42"/>
      <c r="E54" s="42"/>
      <c r="F54" s="42"/>
      <c r="G54" s="42"/>
      <c r="H54" s="42"/>
      <c r="I54" s="42"/>
      <c r="J54" s="42"/>
      <c r="K54" s="41"/>
      <c r="L54" s="41"/>
    </row>
    <row r="59" spans="1:12" x14ac:dyDescent="0.3">
      <c r="B59" s="5" t="s">
        <v>1916</v>
      </c>
      <c r="C59" s="25"/>
      <c r="D59" s="25"/>
      <c r="E59" s="25"/>
      <c r="F59" s="25"/>
      <c r="G59" s="25"/>
    </row>
    <row r="60" spans="1:12" x14ac:dyDescent="0.3">
      <c r="B60" s="39" t="s">
        <v>1917</v>
      </c>
      <c r="C60" s="25"/>
      <c r="D60" s="25"/>
      <c r="E60" s="25"/>
      <c r="F60" s="25"/>
      <c r="G60" s="25"/>
    </row>
    <row r="61" spans="1:12" x14ac:dyDescent="0.3">
      <c r="B61" s="39" t="s">
        <v>1918</v>
      </c>
      <c r="C61" s="25"/>
      <c r="D61" s="25"/>
      <c r="E61" s="25"/>
      <c r="F61" s="25"/>
      <c r="G61" s="25"/>
    </row>
    <row r="62" spans="1:12" x14ac:dyDescent="0.3">
      <c r="B62" s="17"/>
    </row>
    <row r="63" spans="1:12" x14ac:dyDescent="0.3">
      <c r="C63" s="8"/>
      <c r="D63" s="7"/>
      <c r="E63" s="7"/>
      <c r="F63"/>
      <c r="G63"/>
    </row>
    <row r="64" spans="1:12" x14ac:dyDescent="0.3">
      <c r="C64" s="8"/>
      <c r="D64" s="7"/>
      <c r="E64" s="7"/>
      <c r="F64"/>
      <c r="G64"/>
    </row>
    <row r="65" spans="2:7" x14ac:dyDescent="0.3">
      <c r="C65" s="8"/>
      <c r="D65" s="7"/>
      <c r="E65" s="7"/>
      <c r="F65"/>
      <c r="G65"/>
    </row>
    <row r="66" spans="2:7" x14ac:dyDescent="0.3">
      <c r="C66" s="8"/>
      <c r="D66" s="7"/>
      <c r="E66" s="7"/>
      <c r="F66"/>
      <c r="G66"/>
    </row>
    <row r="67" spans="2:7" x14ac:dyDescent="0.3">
      <c r="B67" s="5" t="s">
        <v>1890</v>
      </c>
      <c r="C67" s="8"/>
      <c r="D67" s="7"/>
      <c r="E67" s="7"/>
      <c r="F67"/>
      <c r="G67"/>
    </row>
    <row r="68" spans="2:7" x14ac:dyDescent="0.3">
      <c r="B68" s="17"/>
      <c r="C68" s="8"/>
      <c r="D68" s="7"/>
      <c r="E68" s="7"/>
      <c r="F68"/>
      <c r="G68"/>
    </row>
    <row r="69" spans="2:7" x14ac:dyDescent="0.3">
      <c r="B69" s="39" t="s">
        <v>1892</v>
      </c>
      <c r="C69" s="8"/>
      <c r="D69" s="7"/>
      <c r="E69" s="7"/>
      <c r="F69"/>
      <c r="G69"/>
    </row>
    <row r="70" spans="2:7" x14ac:dyDescent="0.3">
      <c r="B70" s="39" t="s">
        <v>1891</v>
      </c>
      <c r="C70" s="8"/>
      <c r="D70" s="7"/>
      <c r="E70" s="7"/>
      <c r="F70"/>
      <c r="G70"/>
    </row>
    <row r="71" spans="2:7" x14ac:dyDescent="0.3">
      <c r="B71" s="17"/>
      <c r="C71" s="8"/>
      <c r="D71" s="7"/>
      <c r="E71" s="7"/>
      <c r="F71"/>
      <c r="G71"/>
    </row>
    <row r="72" spans="2:7" x14ac:dyDescent="0.3">
      <c r="C72" s="8"/>
      <c r="D72" s="7"/>
      <c r="E72" s="1"/>
      <c r="F72"/>
      <c r="G72"/>
    </row>
    <row r="73" spans="2:7" x14ac:dyDescent="0.3">
      <c r="C73" s="8"/>
      <c r="D73" s="7"/>
      <c r="E73" s="1"/>
      <c r="F73"/>
      <c r="G73"/>
    </row>
    <row r="74" spans="2:7" x14ac:dyDescent="0.3">
      <c r="C74" s="8"/>
      <c r="D74" s="7"/>
      <c r="E74" s="1"/>
      <c r="F74"/>
      <c r="G74"/>
    </row>
    <row r="75" spans="2:7" x14ac:dyDescent="0.3">
      <c r="C75" s="8"/>
      <c r="D75" s="7"/>
      <c r="E75" s="1"/>
      <c r="F75"/>
      <c r="G75"/>
    </row>
    <row r="76" spans="2:7" x14ac:dyDescent="0.3">
      <c r="B76" s="5" t="s">
        <v>1909</v>
      </c>
      <c r="C76" s="8"/>
      <c r="D76" s="7"/>
      <c r="E76" s="1"/>
      <c r="F76"/>
      <c r="G76"/>
    </row>
    <row r="77" spans="2:7" x14ac:dyDescent="0.3">
      <c r="B77" s="39"/>
      <c r="C77" s="8"/>
      <c r="D77" s="7"/>
      <c r="E77" s="1"/>
      <c r="F77"/>
      <c r="G77"/>
    </row>
    <row r="78" spans="2:7" x14ac:dyDescent="0.3">
      <c r="B78" s="39" t="s">
        <v>2013</v>
      </c>
      <c r="C78" s="8"/>
      <c r="D78" s="7"/>
      <c r="E78" s="1"/>
      <c r="F78"/>
      <c r="G78"/>
    </row>
    <row r="79" spans="2:7" x14ac:dyDescent="0.3">
      <c r="B79" s="39" t="s">
        <v>1895</v>
      </c>
      <c r="C79" s="8"/>
      <c r="D79" s="7"/>
      <c r="E79" s="1"/>
      <c r="F79"/>
      <c r="G79"/>
    </row>
    <row r="80" spans="2:7" x14ac:dyDescent="0.3">
      <c r="B80" s="39" t="s">
        <v>1896</v>
      </c>
      <c r="C80" s="8"/>
      <c r="D80" s="7"/>
      <c r="E80" s="1"/>
      <c r="F80"/>
      <c r="G80"/>
    </row>
    <row r="81" spans="2:7" x14ac:dyDescent="0.3">
      <c r="B81" s="39" t="s">
        <v>1910</v>
      </c>
      <c r="C81" s="8"/>
      <c r="D81" s="7"/>
      <c r="E81" s="1"/>
      <c r="F81"/>
      <c r="G81"/>
    </row>
    <row r="82" spans="2:7" x14ac:dyDescent="0.3">
      <c r="B82" s="17"/>
      <c r="C82" s="8"/>
      <c r="D82" s="7"/>
      <c r="E82" s="1"/>
      <c r="F82"/>
      <c r="G82"/>
    </row>
    <row r="83" spans="2:7" x14ac:dyDescent="0.3">
      <c r="B83" s="39" t="s">
        <v>1893</v>
      </c>
      <c r="C83" s="8"/>
      <c r="D83" s="7"/>
      <c r="E83" s="1"/>
      <c r="F83"/>
      <c r="G83"/>
    </row>
    <row r="84" spans="2:7" x14ac:dyDescent="0.3">
      <c r="B84" s="39" t="s">
        <v>1894</v>
      </c>
      <c r="C84" s="3"/>
      <c r="D84" s="7"/>
      <c r="E84" s="1"/>
      <c r="F84"/>
      <c r="G84"/>
    </row>
    <row r="85" spans="2:7" x14ac:dyDescent="0.3">
      <c r="B85" s="56"/>
      <c r="C85" s="3"/>
      <c r="D85" s="7"/>
      <c r="E85" s="1"/>
      <c r="F85"/>
      <c r="G85"/>
    </row>
    <row r="86" spans="2:7" x14ac:dyDescent="0.3">
      <c r="B86"/>
      <c r="C86" s="3"/>
      <c r="D86" s="7"/>
      <c r="E86" s="1"/>
      <c r="F86"/>
      <c r="G86"/>
    </row>
    <row r="87" spans="2:7" x14ac:dyDescent="0.3">
      <c r="B87"/>
      <c r="C87" s="3"/>
      <c r="D87" s="7"/>
      <c r="E87" s="1"/>
      <c r="F87"/>
      <c r="G87"/>
    </row>
    <row r="88" spans="2:7" x14ac:dyDescent="0.3">
      <c r="B88" s="25"/>
      <c r="C88" s="3"/>
      <c r="D88" s="7"/>
      <c r="E88" s="1"/>
      <c r="F88"/>
      <c r="G88"/>
    </row>
    <row r="89" spans="2:7" x14ac:dyDescent="0.3">
      <c r="B89" s="25"/>
      <c r="C89" s="3"/>
      <c r="D89" s="1"/>
      <c r="E89" s="1"/>
      <c r="F89"/>
      <c r="G89"/>
    </row>
    <row r="90" spans="2:7" x14ac:dyDescent="0.3">
      <c r="B90" s="5" t="s">
        <v>1898</v>
      </c>
      <c r="C90" s="3"/>
      <c r="D90" s="1"/>
      <c r="E90" s="1"/>
      <c r="F90"/>
      <c r="G90"/>
    </row>
    <row r="91" spans="2:7" x14ac:dyDescent="0.3">
      <c r="B91" s="40"/>
      <c r="C91" s="3"/>
      <c r="D91" s="1"/>
      <c r="E91" s="1"/>
      <c r="F91"/>
      <c r="G91"/>
    </row>
    <row r="92" spans="2:7" x14ac:dyDescent="0.3">
      <c r="B92" s="111" t="s">
        <v>1899</v>
      </c>
      <c r="C92" s="3"/>
      <c r="D92" s="1"/>
      <c r="E92" s="1"/>
      <c r="F92"/>
      <c r="G92"/>
    </row>
    <row r="93" spans="2:7" x14ac:dyDescent="0.3">
      <c r="B93" s="40"/>
      <c r="D93" s="1"/>
      <c r="E93" s="1"/>
      <c r="F93"/>
      <c r="G93"/>
    </row>
    <row r="94" spans="2:7" x14ac:dyDescent="0.3">
      <c r="B94" s="25"/>
      <c r="D94" s="1"/>
      <c r="E94" s="1"/>
      <c r="F94"/>
      <c r="G94"/>
    </row>
    <row r="95" spans="2:7" x14ac:dyDescent="0.3">
      <c r="B95" s="25"/>
      <c r="D95" s="1"/>
      <c r="E95" s="1"/>
      <c r="F95"/>
      <c r="G95"/>
    </row>
    <row r="96" spans="2:7" x14ac:dyDescent="0.3">
      <c r="B96" s="25"/>
      <c r="D96" s="1"/>
      <c r="E96" s="1"/>
      <c r="F96"/>
      <c r="G96"/>
    </row>
    <row r="97" spans="2:7" x14ac:dyDescent="0.3">
      <c r="B97" s="25"/>
      <c r="D97" s="1"/>
      <c r="E97" s="1"/>
      <c r="F97"/>
      <c r="G97"/>
    </row>
    <row r="98" spans="2:7" x14ac:dyDescent="0.3">
      <c r="B98" s="5" t="s">
        <v>1900</v>
      </c>
      <c r="D98" s="1"/>
      <c r="E98" s="1"/>
      <c r="F98"/>
      <c r="G98"/>
    </row>
    <row r="99" spans="2:7" x14ac:dyDescent="0.3">
      <c r="B99" s="39"/>
      <c r="D99" s="1"/>
      <c r="E99" s="1"/>
      <c r="F99"/>
      <c r="G99"/>
    </row>
    <row r="100" spans="2:7" x14ac:dyDescent="0.3">
      <c r="B100" s="39" t="s">
        <v>1907</v>
      </c>
      <c r="D100" s="1"/>
      <c r="E100" s="1"/>
      <c r="F100"/>
      <c r="G100"/>
    </row>
    <row r="101" spans="2:7" x14ac:dyDescent="0.3">
      <c r="B101" s="39" t="s">
        <v>1901</v>
      </c>
      <c r="D101" s="1"/>
      <c r="E101" s="1"/>
      <c r="F101"/>
      <c r="G101"/>
    </row>
    <row r="102" spans="2:7" x14ac:dyDescent="0.3">
      <c r="B102" s="39" t="s">
        <v>1902</v>
      </c>
      <c r="D102" s="1"/>
      <c r="E102" s="1"/>
      <c r="F102"/>
      <c r="G102"/>
    </row>
    <row r="103" spans="2:7" x14ac:dyDescent="0.3">
      <c r="B103" s="39" t="s">
        <v>1903</v>
      </c>
      <c r="D103" s="1"/>
      <c r="E103" s="1"/>
      <c r="F103"/>
      <c r="G103"/>
    </row>
    <row r="104" spans="2:7" x14ac:dyDescent="0.3">
      <c r="B104" s="39"/>
      <c r="D104" s="1"/>
      <c r="E104" s="1"/>
      <c r="F104"/>
      <c r="G104"/>
    </row>
    <row r="105" spans="2:7" x14ac:dyDescent="0.3">
      <c r="B105" s="39" t="s">
        <v>1904</v>
      </c>
      <c r="D105" s="1"/>
      <c r="E105" s="1"/>
      <c r="F105"/>
      <c r="G105"/>
    </row>
    <row r="106" spans="2:7" x14ac:dyDescent="0.3">
      <c r="B106" s="39" t="s">
        <v>1905</v>
      </c>
      <c r="D106" s="1"/>
      <c r="E106" s="1"/>
      <c r="F106"/>
      <c r="G106"/>
    </row>
    <row r="107" spans="2:7" x14ac:dyDescent="0.3">
      <c r="B107" s="39" t="s">
        <v>1906</v>
      </c>
      <c r="D107" s="1"/>
      <c r="E107" s="1"/>
      <c r="F107"/>
      <c r="G107"/>
    </row>
    <row r="108" spans="2:7" x14ac:dyDescent="0.3">
      <c r="B108" s="39"/>
      <c r="D108" s="1"/>
      <c r="E108" s="1"/>
      <c r="F108"/>
      <c r="G108"/>
    </row>
    <row r="109" spans="2:7" x14ac:dyDescent="0.3">
      <c r="B109" s="39" t="s">
        <v>1908</v>
      </c>
      <c r="D109" s="1"/>
      <c r="E109" s="1"/>
      <c r="F109"/>
      <c r="G109"/>
    </row>
    <row r="110" spans="2:7" x14ac:dyDescent="0.3">
      <c r="B110" s="39"/>
      <c r="D110" s="1"/>
      <c r="E110" s="1"/>
      <c r="F110"/>
      <c r="G110"/>
    </row>
    <row r="111" spans="2:7" x14ac:dyDescent="0.3">
      <c r="D111" s="1"/>
      <c r="E111" s="1"/>
      <c r="F111"/>
      <c r="G111"/>
    </row>
    <row r="112" spans="2:7" x14ac:dyDescent="0.3">
      <c r="D112" s="1"/>
      <c r="E112" s="1"/>
      <c r="F112"/>
      <c r="G112"/>
    </row>
    <row r="113" spans="2:7" x14ac:dyDescent="0.3">
      <c r="B113"/>
      <c r="D113" s="1"/>
      <c r="E113" s="1"/>
      <c r="F113"/>
      <c r="G113"/>
    </row>
    <row r="114" spans="2:7" x14ac:dyDescent="0.3">
      <c r="B114"/>
      <c r="D114" s="1"/>
      <c r="E114" s="1"/>
      <c r="F114"/>
      <c r="G114"/>
    </row>
    <row r="115" spans="2:7" x14ac:dyDescent="0.3">
      <c r="B115"/>
      <c r="D115" s="1"/>
      <c r="E115" s="1"/>
      <c r="F115"/>
      <c r="G115"/>
    </row>
  </sheetData>
  <sheetProtection algorithmName="SHA-512" hashValue="zccr3lVjj1qU9IJ6T6tigs9iQSpYwVB4kBDv/u7mGXSXZ8OOeYO9SZluRKlbM3JAQvKnWSbCaye3LmxJkQSCfA==" saltValue="CTHrcI2HzKXucFNbb/gDgA==" spinCount="100000" sheet="1" insertHyperlinks="0"/>
  <mergeCells count="15">
    <mergeCell ref="A53:G53"/>
    <mergeCell ref="A10:L10"/>
    <mergeCell ref="A1:L1"/>
    <mergeCell ref="A2:B2"/>
    <mergeCell ref="A3:I3"/>
    <mergeCell ref="A8:L8"/>
    <mergeCell ref="A24:L24"/>
    <mergeCell ref="A26:L26"/>
    <mergeCell ref="A28:L28"/>
    <mergeCell ref="A12:L12"/>
    <mergeCell ref="A14:L14"/>
    <mergeCell ref="A16:L16"/>
    <mergeCell ref="A18:L18"/>
    <mergeCell ref="A20:L20"/>
    <mergeCell ref="A22:L22"/>
  </mergeCells>
  <hyperlinks>
    <hyperlink ref="B92" r:id="rId1" xr:uid="{3C5DB7A2-30F9-4C0C-BD51-DA83A5D07929}"/>
  </hyperlinks>
  <pageMargins left="0.51181102362204722" right="0.39370078740157483" top="0.98425196850393704" bottom="3.22" header="0.31496062992125984" footer="0.31496062992125984"/>
  <pageSetup paperSize="9" scale="44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4231-E8C7-4F0C-BAED-6CD4EF84CF2A}">
  <sheetPr codeName="Tabelle12">
    <pageSetUpPr fitToPage="1"/>
  </sheetPr>
  <dimension ref="A1:L97"/>
  <sheetViews>
    <sheetView zoomScale="90" zoomScaleNormal="90" workbookViewId="0">
      <pane ySplit="6" topLeftCell="A7" activePane="bottomLeft" state="frozen"/>
      <selection activeCell="B45" sqref="B45"/>
      <selection pane="bottomLeft" activeCell="B54" sqref="B54:B97"/>
    </sheetView>
  </sheetViews>
  <sheetFormatPr baseColWidth="10" defaultRowHeight="14.4" x14ac:dyDescent="0.3"/>
  <cols>
    <col min="1" max="1" width="10.44140625" customWidth="1"/>
    <col min="2" max="2" width="110.21875" style="2" customWidth="1"/>
    <col min="3" max="6" width="6.88671875" style="2" customWidth="1"/>
    <col min="7" max="7" width="7" style="2" customWidth="1"/>
    <col min="8" max="8" width="7.77734375" style="2" customWidth="1"/>
    <col min="9" max="9" width="15.88671875" style="1" customWidth="1"/>
    <col min="10" max="10" width="20.5546875" style="1" customWidth="1"/>
    <col min="11" max="11" width="21.44140625" customWidth="1"/>
    <col min="12" max="12" width="27.109375" customWidth="1"/>
    <col min="14" max="14" width="13.88671875" bestFit="1" customWidth="1"/>
  </cols>
  <sheetData>
    <row r="1" spans="1:12" ht="27" customHeight="1" x14ac:dyDescent="0.3">
      <c r="A1" s="229" t="s">
        <v>1813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1968</v>
      </c>
      <c r="B2" s="231"/>
      <c r="C2" s="49"/>
      <c r="D2" s="49"/>
      <c r="E2" s="49"/>
      <c r="F2" s="49"/>
      <c r="G2" s="49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 t="s">
        <v>672</v>
      </c>
      <c r="L6" s="37"/>
    </row>
    <row r="7" spans="1:12" x14ac:dyDescent="0.3">
      <c r="A7" s="2">
        <v>1</v>
      </c>
      <c r="B7" s="46" t="s">
        <v>1724</v>
      </c>
      <c r="C7" s="46"/>
      <c r="D7" s="46"/>
      <c r="E7" s="46"/>
      <c r="F7" s="46"/>
      <c r="G7" s="46"/>
      <c r="H7" s="8"/>
      <c r="I7" s="7"/>
      <c r="J7" s="7"/>
      <c r="K7" s="20"/>
      <c r="L7" s="20">
        <v>300000</v>
      </c>
    </row>
    <row r="8" spans="1:12" x14ac:dyDescent="0.3">
      <c r="A8" s="17"/>
      <c r="B8" s="17"/>
      <c r="C8" s="17"/>
      <c r="D8" s="17"/>
      <c r="E8" s="17"/>
      <c r="F8" s="17"/>
      <c r="G8" s="17"/>
      <c r="H8" s="19"/>
      <c r="I8" s="18"/>
      <c r="J8" s="18"/>
      <c r="K8" s="16"/>
      <c r="L8" s="16"/>
    </row>
    <row r="9" spans="1:12" ht="12.6" customHeight="1" x14ac:dyDescent="0.3">
      <c r="A9" s="2">
        <v>2</v>
      </c>
      <c r="B9" s="46" t="s">
        <v>1725</v>
      </c>
      <c r="C9" s="46"/>
      <c r="D9" s="46"/>
      <c r="E9" s="46"/>
      <c r="F9" s="46"/>
      <c r="G9" s="46"/>
      <c r="H9" s="8"/>
      <c r="I9" s="7"/>
      <c r="J9" s="7"/>
      <c r="K9" s="20"/>
      <c r="L9" s="20">
        <v>100000</v>
      </c>
    </row>
    <row r="10" spans="1:12" x14ac:dyDescent="0.3">
      <c r="A10" s="17"/>
      <c r="B10" s="17"/>
      <c r="C10" s="17"/>
      <c r="D10" s="17"/>
      <c r="E10" s="17"/>
      <c r="F10" s="17"/>
      <c r="G10" s="17"/>
      <c r="H10" s="19"/>
      <c r="I10" s="18"/>
      <c r="J10" s="18"/>
      <c r="K10" s="16"/>
      <c r="L10" s="16"/>
    </row>
    <row r="11" spans="1:12" ht="15" customHeight="1" x14ac:dyDescent="0.3">
      <c r="A11" s="2">
        <v>3</v>
      </c>
      <c r="B11" s="46" t="s">
        <v>1726</v>
      </c>
      <c r="C11" s="46"/>
      <c r="D11" s="46"/>
      <c r="E11" s="46"/>
      <c r="F11" s="46"/>
      <c r="G11" s="46"/>
      <c r="H11" s="8"/>
      <c r="I11" s="7"/>
      <c r="J11" s="7"/>
      <c r="K11" s="26"/>
      <c r="L11" s="20">
        <v>50000</v>
      </c>
    </row>
    <row r="12" spans="1:12" x14ac:dyDescent="0.3">
      <c r="A12" s="17"/>
      <c r="B12" s="17"/>
      <c r="C12" s="17"/>
      <c r="D12" s="17"/>
      <c r="E12" s="17"/>
      <c r="F12" s="17"/>
      <c r="G12" s="17"/>
      <c r="H12" s="19"/>
      <c r="I12" s="18"/>
      <c r="J12" s="18"/>
      <c r="K12" s="16"/>
      <c r="L12" s="16"/>
    </row>
    <row r="13" spans="1:12" x14ac:dyDescent="0.3">
      <c r="A13" s="2">
        <v>4</v>
      </c>
      <c r="B13" s="46" t="s">
        <v>1727</v>
      </c>
      <c r="C13" s="46"/>
      <c r="D13" s="46"/>
      <c r="E13" s="46"/>
      <c r="F13" s="46"/>
      <c r="G13" s="46"/>
      <c r="H13" s="8"/>
      <c r="I13" s="7"/>
      <c r="J13" s="7"/>
      <c r="K13" s="26"/>
      <c r="L13" s="20">
        <v>1000000</v>
      </c>
    </row>
    <row r="14" spans="1:12" x14ac:dyDescent="0.3">
      <c r="A14" s="17"/>
      <c r="B14" s="17"/>
      <c r="C14" s="17"/>
      <c r="D14" s="17"/>
      <c r="E14" s="17"/>
      <c r="F14" s="17"/>
      <c r="G14" s="17"/>
      <c r="H14" s="19"/>
      <c r="I14" s="18"/>
      <c r="J14" s="18"/>
      <c r="K14" s="16"/>
      <c r="L14" s="16"/>
    </row>
    <row r="15" spans="1:12" x14ac:dyDescent="0.3">
      <c r="A15" s="2">
        <v>5</v>
      </c>
      <c r="B15" s="46" t="s">
        <v>1793</v>
      </c>
      <c r="C15" s="46"/>
      <c r="D15" s="46"/>
      <c r="E15" s="46"/>
      <c r="F15" s="46"/>
      <c r="G15" s="46"/>
      <c r="H15" s="8"/>
      <c r="I15" s="7"/>
      <c r="J15" s="7"/>
      <c r="K15" s="26"/>
      <c r="L15" s="20">
        <v>100000</v>
      </c>
    </row>
    <row r="16" spans="1:12" x14ac:dyDescent="0.3">
      <c r="A16" s="17"/>
      <c r="B16" s="17"/>
      <c r="C16" s="17"/>
      <c r="D16" s="17"/>
      <c r="E16" s="17"/>
      <c r="F16" s="17"/>
      <c r="G16" s="17"/>
      <c r="H16" s="19"/>
      <c r="I16" s="18"/>
      <c r="J16" s="18"/>
      <c r="K16" s="16"/>
      <c r="L16" s="16"/>
    </row>
    <row r="17" spans="1:12" x14ac:dyDescent="0.3">
      <c r="A17" s="2">
        <v>6</v>
      </c>
      <c r="B17" s="46" t="s">
        <v>1735</v>
      </c>
      <c r="C17" s="46"/>
      <c r="D17" s="46"/>
      <c r="E17" s="46"/>
      <c r="F17" s="46"/>
      <c r="G17" s="46"/>
      <c r="H17" s="8"/>
      <c r="I17" s="7"/>
      <c r="J17" s="7"/>
      <c r="K17" s="26"/>
      <c r="L17" s="20">
        <v>50000</v>
      </c>
    </row>
    <row r="18" spans="1:12" x14ac:dyDescent="0.3">
      <c r="A18" s="17"/>
      <c r="B18" s="17"/>
      <c r="C18" s="17"/>
      <c r="D18" s="17"/>
      <c r="E18" s="17"/>
      <c r="F18" s="17"/>
      <c r="G18" s="17"/>
      <c r="H18" s="19"/>
      <c r="I18" s="18"/>
      <c r="J18" s="18"/>
      <c r="K18" s="16"/>
      <c r="L18" s="16"/>
    </row>
    <row r="19" spans="1:12" x14ac:dyDescent="0.3">
      <c r="A19" s="2">
        <v>7</v>
      </c>
      <c r="B19" s="2" t="s">
        <v>1728</v>
      </c>
      <c r="I19" s="2"/>
      <c r="J19" s="7"/>
      <c r="K19" s="2"/>
      <c r="L19" s="20">
        <v>20000</v>
      </c>
    </row>
    <row r="20" spans="1:12" x14ac:dyDescent="0.3">
      <c r="A20" s="17"/>
      <c r="B20" s="17"/>
      <c r="C20" s="17"/>
      <c r="D20" s="17"/>
      <c r="E20" s="17"/>
      <c r="F20" s="17"/>
      <c r="G20" s="17"/>
      <c r="H20" s="19"/>
      <c r="I20" s="18"/>
      <c r="J20" s="18"/>
      <c r="K20" s="16"/>
      <c r="L20" s="16"/>
    </row>
    <row r="21" spans="1:12" ht="21" thickBot="1" x14ac:dyDescent="0.4">
      <c r="A21" s="50"/>
      <c r="B21" s="13" t="s">
        <v>1923</v>
      </c>
      <c r="C21" s="50"/>
      <c r="D21" s="50"/>
      <c r="E21" s="50"/>
      <c r="F21" s="50"/>
      <c r="G21" s="50"/>
      <c r="H21" s="133"/>
      <c r="I21" s="114"/>
      <c r="J21" s="114"/>
      <c r="K21" s="50"/>
      <c r="L21" s="88">
        <f>L25-L23</f>
        <v>380000</v>
      </c>
    </row>
    <row r="22" spans="1:12" ht="21" thickTop="1" x14ac:dyDescent="0.35">
      <c r="A22" s="135"/>
      <c r="B22" s="135"/>
      <c r="C22" s="135"/>
      <c r="D22" s="135"/>
      <c r="E22" s="135"/>
      <c r="F22" s="135"/>
      <c r="G22" s="135"/>
      <c r="H22" s="136"/>
      <c r="I22" s="137"/>
      <c r="J22" s="137"/>
      <c r="K22" s="138"/>
      <c r="L22" s="138"/>
    </row>
    <row r="23" spans="1:12" ht="21" thickBot="1" x14ac:dyDescent="0.4">
      <c r="A23" s="50"/>
      <c r="B23" s="218" t="s">
        <v>0</v>
      </c>
      <c r="C23" s="132"/>
      <c r="D23" s="132"/>
      <c r="E23" s="132"/>
      <c r="F23" s="132"/>
      <c r="G23" s="132"/>
      <c r="H23" s="133"/>
      <c r="I23" s="114"/>
      <c r="J23" s="114"/>
      <c r="K23" s="50"/>
      <c r="L23" s="88">
        <f>L7+L9+L11+L13+L15+L17+L19</f>
        <v>1620000</v>
      </c>
    </row>
    <row r="24" spans="1:12" ht="21" thickTop="1" x14ac:dyDescent="0.35">
      <c r="A24" s="135"/>
      <c r="B24" s="135"/>
      <c r="C24" s="135"/>
      <c r="D24" s="135"/>
      <c r="E24" s="135"/>
      <c r="F24" s="135"/>
      <c r="G24" s="135"/>
      <c r="H24" s="136"/>
      <c r="I24" s="137"/>
      <c r="J24" s="137"/>
      <c r="K24" s="138"/>
      <c r="L24" s="138"/>
    </row>
    <row r="25" spans="1:12" ht="21.6" thickBot="1" x14ac:dyDescent="0.4">
      <c r="A25" s="15"/>
      <c r="B25" s="13" t="s">
        <v>1814</v>
      </c>
      <c r="C25" s="50"/>
      <c r="D25" s="50"/>
      <c r="E25" s="50"/>
      <c r="F25" s="50"/>
      <c r="G25" s="50"/>
      <c r="H25" s="12"/>
      <c r="I25" s="11"/>
      <c r="J25" s="11"/>
      <c r="K25" s="10"/>
      <c r="L25" s="9">
        <v>2000000</v>
      </c>
    </row>
    <row r="26" spans="1:12" ht="15" thickTop="1" x14ac:dyDescent="0.3">
      <c r="A26" s="17"/>
      <c r="B26" s="17"/>
      <c r="C26" s="17"/>
      <c r="D26" s="17"/>
      <c r="E26" s="17"/>
      <c r="F26" s="17"/>
      <c r="G26" s="17"/>
      <c r="H26" s="19"/>
      <c r="I26" s="18"/>
      <c r="J26" s="18"/>
      <c r="K26" s="16"/>
      <c r="L26" s="16"/>
    </row>
    <row r="27" spans="1:12" x14ac:dyDescent="0.3">
      <c r="C27" s="8"/>
      <c r="D27" s="7"/>
      <c r="E27" s="7"/>
      <c r="F27"/>
      <c r="G27"/>
    </row>
    <row r="28" spans="1:12" x14ac:dyDescent="0.3">
      <c r="C28" s="8"/>
      <c r="D28" s="7"/>
      <c r="E28" s="7"/>
      <c r="F28"/>
      <c r="G28"/>
    </row>
    <row r="29" spans="1:12" x14ac:dyDescent="0.3">
      <c r="C29" s="8"/>
      <c r="D29" s="7"/>
      <c r="E29" s="7"/>
      <c r="F29"/>
      <c r="G29"/>
    </row>
    <row r="30" spans="1:12" x14ac:dyDescent="0.3">
      <c r="C30" s="8"/>
      <c r="D30" s="7"/>
      <c r="E30" s="7"/>
      <c r="F30"/>
      <c r="G30"/>
    </row>
    <row r="31" spans="1:12" ht="18" customHeight="1" x14ac:dyDescent="0.3">
      <c r="A31" s="5"/>
      <c r="B31" s="5"/>
      <c r="C31" s="5"/>
      <c r="D31" s="42"/>
      <c r="E31" s="42"/>
      <c r="F31" s="42"/>
      <c r="G31" s="42"/>
      <c r="H31" s="42"/>
      <c r="I31" s="42"/>
      <c r="J31" s="42"/>
      <c r="K31" s="41"/>
      <c r="L31" s="41"/>
    </row>
    <row r="32" spans="1:12" ht="18" customHeight="1" x14ac:dyDescent="0.3">
      <c r="A32" s="49" t="s">
        <v>1939</v>
      </c>
      <c r="B32" s="49"/>
      <c r="C32" s="49"/>
      <c r="D32" s="49"/>
      <c r="E32" s="49"/>
      <c r="F32" s="49"/>
      <c r="G32" s="45"/>
      <c r="H32" s="43"/>
      <c r="I32" s="43"/>
      <c r="J32" s="43"/>
      <c r="K32" s="43"/>
      <c r="L32" s="43"/>
    </row>
    <row r="33" spans="1:12" ht="18" customHeight="1" x14ac:dyDescent="0.3">
      <c r="A33" s="49" t="s">
        <v>1944</v>
      </c>
      <c r="B33" s="49"/>
      <c r="C33" s="49"/>
      <c r="D33" s="49"/>
      <c r="E33" s="49"/>
      <c r="F33" s="49"/>
      <c r="G33" s="45"/>
      <c r="H33" s="43"/>
      <c r="I33" s="43"/>
      <c r="J33" s="43"/>
      <c r="K33" s="43"/>
      <c r="L33" s="43"/>
    </row>
    <row r="34" spans="1:12" ht="18" customHeight="1" x14ac:dyDescent="0.3">
      <c r="A34" s="49" t="s">
        <v>1952</v>
      </c>
      <c r="B34" s="49"/>
      <c r="C34" s="49"/>
      <c r="D34" s="49"/>
      <c r="E34" s="49"/>
      <c r="F34" s="49"/>
      <c r="G34" s="45"/>
      <c r="H34" s="43"/>
      <c r="I34" s="43"/>
      <c r="J34" s="43"/>
      <c r="K34" s="43"/>
      <c r="L34" s="43"/>
    </row>
    <row r="35" spans="1:12" ht="18" customHeight="1" x14ac:dyDescent="0.3">
      <c r="A35" s="49" t="s">
        <v>1949</v>
      </c>
      <c r="B35" s="49"/>
      <c r="C35" s="49"/>
      <c r="D35" s="49"/>
      <c r="E35" s="49"/>
      <c r="F35" s="49"/>
      <c r="G35" s="45"/>
      <c r="H35" s="43"/>
      <c r="I35" s="43"/>
      <c r="J35" s="43"/>
      <c r="K35" s="43"/>
      <c r="L35" s="43"/>
    </row>
    <row r="36" spans="1:12" ht="18" customHeight="1" x14ac:dyDescent="0.3">
      <c r="A36" s="49" t="s">
        <v>2012</v>
      </c>
      <c r="B36" s="49"/>
      <c r="C36" s="49"/>
      <c r="D36" s="49"/>
      <c r="E36" s="49"/>
      <c r="F36" s="49"/>
      <c r="G36" s="45"/>
      <c r="H36" s="43"/>
      <c r="I36" s="43"/>
      <c r="J36" s="43"/>
      <c r="K36" s="43"/>
      <c r="L36" s="43"/>
    </row>
    <row r="37" spans="1:12" ht="18" customHeight="1" x14ac:dyDescent="0.3">
      <c r="A37" s="227" t="s">
        <v>1950</v>
      </c>
      <c r="B37" s="49"/>
      <c r="C37" s="49"/>
      <c r="D37" s="49"/>
      <c r="E37" s="49"/>
      <c r="F37" s="49"/>
      <c r="G37" s="45"/>
      <c r="H37" s="43"/>
      <c r="I37" s="43"/>
      <c r="J37" s="43"/>
      <c r="K37" s="43"/>
      <c r="L37" s="43"/>
    </row>
    <row r="38" spans="1:12" ht="18" customHeight="1" x14ac:dyDescent="0.3">
      <c r="A38" s="227" t="s">
        <v>1954</v>
      </c>
      <c r="B38" s="49"/>
      <c r="C38" s="49"/>
      <c r="D38" s="49"/>
      <c r="E38" s="49"/>
      <c r="F38" s="49"/>
      <c r="G38" s="45"/>
      <c r="H38" s="43"/>
      <c r="I38" s="43"/>
      <c r="J38" s="43"/>
      <c r="K38" s="43"/>
      <c r="L38" s="43"/>
    </row>
    <row r="39" spans="1:12" ht="18" customHeight="1" x14ac:dyDescent="0.3">
      <c r="A39" s="227" t="s">
        <v>1953</v>
      </c>
      <c r="B39" s="49"/>
      <c r="C39" s="49"/>
      <c r="D39" s="49"/>
      <c r="E39" s="49"/>
      <c r="F39" s="49"/>
      <c r="G39" s="45"/>
      <c r="H39" s="43"/>
      <c r="I39" s="43"/>
      <c r="J39" s="43"/>
      <c r="K39" s="43"/>
      <c r="L39" s="43"/>
    </row>
    <row r="40" spans="1:12" ht="18" customHeight="1" x14ac:dyDescent="0.3">
      <c r="A40" s="227" t="s">
        <v>1951</v>
      </c>
      <c r="B40" s="49"/>
      <c r="C40" s="49"/>
      <c r="D40" s="49"/>
      <c r="E40" s="49"/>
      <c r="F40" s="49"/>
      <c r="G40" s="45"/>
      <c r="H40" s="43"/>
      <c r="I40" s="43"/>
      <c r="J40" s="43"/>
      <c r="K40" s="43"/>
      <c r="L40" s="43"/>
    </row>
    <row r="41" spans="1:12" ht="18" customHeight="1" x14ac:dyDescent="0.3">
      <c r="A41" s="49" t="s">
        <v>2011</v>
      </c>
      <c r="B41" s="49"/>
      <c r="C41" s="49"/>
      <c r="D41" s="49"/>
      <c r="E41" s="49"/>
      <c r="F41" s="49"/>
      <c r="G41" s="45"/>
      <c r="H41" s="43"/>
      <c r="I41" s="43"/>
      <c r="J41" s="43"/>
      <c r="K41" s="43"/>
      <c r="L41" s="43"/>
    </row>
    <row r="42" spans="1:12" ht="18" customHeight="1" x14ac:dyDescent="0.3">
      <c r="A42" s="49" t="s">
        <v>1897</v>
      </c>
      <c r="B42" s="49"/>
      <c r="C42" s="49"/>
      <c r="D42" s="49"/>
      <c r="E42" s="49"/>
      <c r="F42" s="49"/>
      <c r="G42" s="45"/>
      <c r="H42" s="43"/>
      <c r="I42" s="43"/>
      <c r="J42" s="43"/>
      <c r="K42" s="43"/>
      <c r="L42" s="43"/>
    </row>
    <row r="43" spans="1:12" ht="18" customHeight="1" x14ac:dyDescent="0.3">
      <c r="A43" s="231" t="s">
        <v>1940</v>
      </c>
      <c r="B43" s="231"/>
      <c r="C43" s="230"/>
      <c r="D43" s="230"/>
      <c r="E43" s="230"/>
      <c r="F43" s="230"/>
      <c r="G43" s="230"/>
      <c r="H43" s="43"/>
      <c r="I43" s="43"/>
      <c r="J43" s="43"/>
      <c r="K43" s="43"/>
      <c r="L43" s="43"/>
    </row>
    <row r="44" spans="1:12" ht="18" customHeight="1" x14ac:dyDescent="0.3">
      <c r="A44" s="5"/>
      <c r="B44" s="5"/>
      <c r="C44" s="5"/>
      <c r="D44" s="42"/>
      <c r="E44" s="42"/>
      <c r="F44" s="42"/>
      <c r="G44" s="42"/>
      <c r="H44" s="42"/>
      <c r="I44" s="42"/>
      <c r="J44" s="42"/>
      <c r="K44" s="41"/>
      <c r="L44" s="41"/>
    </row>
    <row r="45" spans="1:12" x14ac:dyDescent="0.3">
      <c r="C45" s="8"/>
      <c r="D45" s="7"/>
      <c r="E45" s="7"/>
      <c r="F45"/>
      <c r="G45"/>
    </row>
    <row r="46" spans="1:12" x14ac:dyDescent="0.3">
      <c r="C46" s="8"/>
      <c r="D46" s="7"/>
      <c r="E46" s="7"/>
      <c r="F46"/>
      <c r="G46"/>
    </row>
    <row r="47" spans="1:12" x14ac:dyDescent="0.3">
      <c r="C47" s="8"/>
      <c r="D47" s="7"/>
      <c r="E47" s="7"/>
      <c r="F47"/>
      <c r="G47"/>
    </row>
    <row r="48" spans="1:12" ht="16.8" customHeight="1" x14ac:dyDescent="0.3">
      <c r="C48" s="8"/>
      <c r="D48" s="7"/>
      <c r="E48" s="7"/>
      <c r="F48"/>
      <c r="G48"/>
    </row>
    <row r="49" spans="2:7" x14ac:dyDescent="0.3">
      <c r="B49" s="5" t="s">
        <v>1890</v>
      </c>
      <c r="C49" s="8"/>
      <c r="D49" s="7"/>
      <c r="E49" s="7"/>
      <c r="F49"/>
      <c r="G49"/>
    </row>
    <row r="50" spans="2:7" x14ac:dyDescent="0.3">
      <c r="B50" s="17"/>
      <c r="C50" s="8"/>
      <c r="D50" s="7"/>
      <c r="E50" s="7"/>
      <c r="F50"/>
      <c r="G50"/>
    </row>
    <row r="51" spans="2:7" x14ac:dyDescent="0.3">
      <c r="B51" s="39" t="s">
        <v>1892</v>
      </c>
      <c r="C51" s="8"/>
      <c r="D51" s="7"/>
      <c r="E51" s="7"/>
      <c r="F51"/>
      <c r="G51"/>
    </row>
    <row r="52" spans="2:7" x14ac:dyDescent="0.3">
      <c r="B52" s="39" t="s">
        <v>1891</v>
      </c>
      <c r="C52" s="8"/>
      <c r="D52" s="7"/>
      <c r="E52" s="7"/>
      <c r="F52"/>
      <c r="G52"/>
    </row>
    <row r="53" spans="2:7" x14ac:dyDescent="0.3">
      <c r="B53" s="17"/>
      <c r="C53" s="8"/>
      <c r="D53" s="7"/>
      <c r="E53" s="7"/>
      <c r="F53"/>
      <c r="G53"/>
    </row>
    <row r="54" spans="2:7" x14ac:dyDescent="0.3">
      <c r="C54" s="8"/>
      <c r="D54" s="7"/>
      <c r="E54" s="1"/>
      <c r="F54"/>
      <c r="G54"/>
    </row>
    <row r="55" spans="2:7" x14ac:dyDescent="0.3">
      <c r="C55" s="8"/>
      <c r="D55" s="7"/>
      <c r="E55" s="1"/>
      <c r="F55"/>
      <c r="G55"/>
    </row>
    <row r="56" spans="2:7" x14ac:dyDescent="0.3">
      <c r="C56" s="8"/>
      <c r="D56" s="7"/>
      <c r="E56" s="1"/>
      <c r="F56"/>
      <c r="G56"/>
    </row>
    <row r="57" spans="2:7" x14ac:dyDescent="0.3">
      <c r="C57" s="8"/>
      <c r="D57" s="7"/>
      <c r="E57" s="1"/>
      <c r="F57"/>
      <c r="G57"/>
    </row>
    <row r="58" spans="2:7" x14ac:dyDescent="0.3">
      <c r="B58" s="5" t="s">
        <v>1909</v>
      </c>
      <c r="C58" s="8"/>
      <c r="D58" s="7"/>
      <c r="E58" s="1"/>
      <c r="F58"/>
      <c r="G58"/>
    </row>
    <row r="59" spans="2:7" x14ac:dyDescent="0.3">
      <c r="B59" s="39"/>
      <c r="C59" s="8"/>
      <c r="D59" s="7"/>
      <c r="E59" s="1"/>
      <c r="F59"/>
      <c r="G59"/>
    </row>
    <row r="60" spans="2:7" x14ac:dyDescent="0.3">
      <c r="B60" s="39" t="s">
        <v>2013</v>
      </c>
      <c r="C60" s="8"/>
      <c r="D60" s="7"/>
      <c r="E60" s="1"/>
      <c r="F60"/>
      <c r="G60"/>
    </row>
    <row r="61" spans="2:7" x14ac:dyDescent="0.3">
      <c r="B61" s="39" t="s">
        <v>1895</v>
      </c>
      <c r="C61" s="8"/>
      <c r="D61" s="7"/>
      <c r="E61" s="1"/>
      <c r="F61"/>
      <c r="G61"/>
    </row>
    <row r="62" spans="2:7" x14ac:dyDescent="0.3">
      <c r="B62" s="39" t="s">
        <v>1896</v>
      </c>
      <c r="C62" s="8"/>
      <c r="D62" s="7"/>
      <c r="E62" s="1"/>
      <c r="F62"/>
      <c r="G62"/>
    </row>
    <row r="63" spans="2:7" x14ac:dyDescent="0.3">
      <c r="B63" s="39" t="s">
        <v>1910</v>
      </c>
      <c r="C63" s="8"/>
      <c r="D63" s="7"/>
      <c r="E63" s="1"/>
      <c r="F63"/>
      <c r="G63"/>
    </row>
    <row r="64" spans="2:7" x14ac:dyDescent="0.3">
      <c r="B64" s="17"/>
      <c r="C64" s="8"/>
      <c r="D64" s="7"/>
      <c r="E64" s="1"/>
      <c r="F64"/>
      <c r="G64"/>
    </row>
    <row r="65" spans="2:7" x14ac:dyDescent="0.3">
      <c r="B65" s="39" t="s">
        <v>1893</v>
      </c>
      <c r="C65" s="8"/>
      <c r="D65" s="7"/>
      <c r="E65" s="1"/>
      <c r="F65"/>
      <c r="G65"/>
    </row>
    <row r="66" spans="2:7" x14ac:dyDescent="0.3">
      <c r="B66" s="39" t="s">
        <v>1894</v>
      </c>
      <c r="C66" s="3"/>
      <c r="D66" s="7"/>
      <c r="E66" s="1"/>
      <c r="F66"/>
      <c r="G66"/>
    </row>
    <row r="67" spans="2:7" x14ac:dyDescent="0.3">
      <c r="B67" s="56"/>
      <c r="C67" s="3"/>
      <c r="D67" s="7"/>
      <c r="E67" s="1"/>
      <c r="F67"/>
      <c r="G67"/>
    </row>
    <row r="68" spans="2:7" x14ac:dyDescent="0.3">
      <c r="B68"/>
      <c r="C68" s="3"/>
      <c r="D68" s="7"/>
      <c r="E68" s="1"/>
      <c r="F68"/>
      <c r="G68"/>
    </row>
    <row r="69" spans="2:7" x14ac:dyDescent="0.3">
      <c r="B69"/>
      <c r="C69" s="3"/>
      <c r="D69" s="7"/>
      <c r="E69" s="1"/>
      <c r="F69"/>
      <c r="G69"/>
    </row>
    <row r="70" spans="2:7" x14ac:dyDescent="0.3">
      <c r="B70" s="25"/>
      <c r="C70" s="3"/>
      <c r="D70" s="7"/>
      <c r="E70" s="1"/>
      <c r="F70"/>
      <c r="G70"/>
    </row>
    <row r="71" spans="2:7" x14ac:dyDescent="0.3">
      <c r="B71" s="25"/>
      <c r="C71" s="3"/>
      <c r="D71" s="1"/>
      <c r="E71" s="1"/>
      <c r="F71"/>
      <c r="G71"/>
    </row>
    <row r="72" spans="2:7" x14ac:dyDescent="0.3">
      <c r="B72" s="5" t="s">
        <v>1898</v>
      </c>
      <c r="C72" s="3"/>
      <c r="D72" s="1"/>
      <c r="E72" s="1"/>
      <c r="F72"/>
      <c r="G72"/>
    </row>
    <row r="73" spans="2:7" x14ac:dyDescent="0.3">
      <c r="B73" s="40"/>
      <c r="C73" s="3"/>
      <c r="D73" s="1"/>
      <c r="E73" s="1"/>
      <c r="F73"/>
      <c r="G73"/>
    </row>
    <row r="74" spans="2:7" x14ac:dyDescent="0.3">
      <c r="B74" s="111" t="s">
        <v>1899</v>
      </c>
      <c r="C74" s="3"/>
      <c r="D74" s="1"/>
      <c r="E74" s="1"/>
      <c r="F74"/>
      <c r="G74"/>
    </row>
    <row r="75" spans="2:7" x14ac:dyDescent="0.3">
      <c r="B75" s="40"/>
      <c r="D75" s="1"/>
      <c r="E75" s="1"/>
      <c r="F75"/>
      <c r="G75"/>
    </row>
    <row r="76" spans="2:7" x14ac:dyDescent="0.3">
      <c r="B76" s="25"/>
      <c r="D76" s="1"/>
      <c r="E76" s="1"/>
      <c r="F76"/>
      <c r="G76"/>
    </row>
    <row r="77" spans="2:7" x14ac:dyDescent="0.3">
      <c r="B77" s="25"/>
      <c r="D77" s="1"/>
      <c r="E77" s="1"/>
      <c r="F77"/>
      <c r="G77"/>
    </row>
    <row r="78" spans="2:7" x14ac:dyDescent="0.3">
      <c r="B78" s="25"/>
      <c r="D78" s="1"/>
      <c r="E78" s="1"/>
      <c r="F78"/>
      <c r="G78"/>
    </row>
    <row r="79" spans="2:7" x14ac:dyDescent="0.3">
      <c r="B79" s="25"/>
      <c r="D79" s="1"/>
      <c r="E79" s="1"/>
      <c r="F79"/>
      <c r="G79"/>
    </row>
    <row r="80" spans="2:7" x14ac:dyDescent="0.3">
      <c r="B80" s="5" t="s">
        <v>1900</v>
      </c>
      <c r="D80" s="1"/>
      <c r="E80" s="1"/>
      <c r="F80"/>
      <c r="G80"/>
    </row>
    <row r="81" spans="2:7" x14ac:dyDescent="0.3">
      <c r="B81" s="39"/>
      <c r="D81" s="1"/>
      <c r="E81" s="1"/>
      <c r="F81"/>
      <c r="G81"/>
    </row>
    <row r="82" spans="2:7" x14ac:dyDescent="0.3">
      <c r="B82" s="39" t="s">
        <v>1907</v>
      </c>
      <c r="D82" s="1"/>
      <c r="E82" s="1"/>
      <c r="F82"/>
      <c r="G82"/>
    </row>
    <row r="83" spans="2:7" x14ac:dyDescent="0.3">
      <c r="B83" s="39" t="s">
        <v>1901</v>
      </c>
      <c r="D83" s="1"/>
      <c r="E83" s="1"/>
      <c r="F83"/>
      <c r="G83"/>
    </row>
    <row r="84" spans="2:7" x14ac:dyDescent="0.3">
      <c r="B84" s="39" t="s">
        <v>1902</v>
      </c>
      <c r="D84" s="1"/>
      <c r="E84" s="1"/>
      <c r="F84"/>
      <c r="G84"/>
    </row>
    <row r="85" spans="2:7" x14ac:dyDescent="0.3">
      <c r="B85" s="39" t="s">
        <v>1903</v>
      </c>
      <c r="D85" s="1"/>
      <c r="E85" s="1"/>
      <c r="F85"/>
      <c r="G85"/>
    </row>
    <row r="86" spans="2:7" x14ac:dyDescent="0.3">
      <c r="B86" s="39"/>
      <c r="D86" s="1"/>
      <c r="E86" s="1"/>
      <c r="F86"/>
      <c r="G86"/>
    </row>
    <row r="87" spans="2:7" x14ac:dyDescent="0.3">
      <c r="B87" s="39" t="s">
        <v>1904</v>
      </c>
      <c r="D87" s="1"/>
      <c r="E87" s="1"/>
      <c r="F87"/>
      <c r="G87"/>
    </row>
    <row r="88" spans="2:7" x14ac:dyDescent="0.3">
      <c r="B88" s="39" t="s">
        <v>1905</v>
      </c>
      <c r="D88" s="1"/>
      <c r="E88" s="1"/>
      <c r="F88"/>
      <c r="G88"/>
    </row>
    <row r="89" spans="2:7" x14ac:dyDescent="0.3">
      <c r="B89" s="39" t="s">
        <v>1906</v>
      </c>
      <c r="D89" s="1"/>
      <c r="E89" s="1"/>
      <c r="F89"/>
      <c r="G89"/>
    </row>
    <row r="90" spans="2:7" x14ac:dyDescent="0.3">
      <c r="B90" s="39"/>
      <c r="D90" s="1"/>
      <c r="E90" s="1"/>
      <c r="F90"/>
      <c r="G90"/>
    </row>
    <row r="91" spans="2:7" x14ac:dyDescent="0.3">
      <c r="B91" s="39" t="s">
        <v>1908</v>
      </c>
      <c r="D91" s="1"/>
      <c r="E91" s="1"/>
      <c r="F91"/>
      <c r="G91"/>
    </row>
    <row r="92" spans="2:7" x14ac:dyDescent="0.3">
      <c r="B92" s="39"/>
      <c r="D92" s="1"/>
      <c r="E92" s="1"/>
      <c r="F92"/>
      <c r="G92"/>
    </row>
    <row r="93" spans="2:7" x14ac:dyDescent="0.3">
      <c r="D93" s="1"/>
      <c r="E93" s="1"/>
      <c r="F93"/>
      <c r="G93"/>
    </row>
    <row r="94" spans="2:7" x14ac:dyDescent="0.3">
      <c r="D94" s="1"/>
      <c r="E94" s="1"/>
      <c r="F94"/>
      <c r="G94"/>
    </row>
    <row r="95" spans="2:7" x14ac:dyDescent="0.3">
      <c r="B95"/>
      <c r="D95" s="1"/>
      <c r="E95" s="1"/>
      <c r="F95"/>
      <c r="G95"/>
    </row>
    <row r="96" spans="2:7" x14ac:dyDescent="0.3">
      <c r="B96"/>
      <c r="D96" s="1"/>
      <c r="E96" s="1"/>
      <c r="F96"/>
      <c r="G96"/>
    </row>
    <row r="97" spans="2:7" x14ac:dyDescent="0.3">
      <c r="B97"/>
      <c r="D97" s="1"/>
      <c r="E97" s="1"/>
      <c r="F97"/>
      <c r="G97"/>
    </row>
  </sheetData>
  <sheetProtection algorithmName="SHA-512" hashValue="WzazNTCGDUGcOUUkDaIrx1fnBYIJXnKSQ+cCg/a3qN23+Dh2Gq8zlbrJCuFBU/cfonclsRvI69rFQ/yH3Md8gw==" saltValue="F9hHikdDnskD3kE0Ar1azw==" spinCount="100000" sheet="1" insertHyperlinks="0"/>
  <mergeCells count="4">
    <mergeCell ref="A1:L1"/>
    <mergeCell ref="A2:B2"/>
    <mergeCell ref="A3:I3"/>
    <mergeCell ref="A43:G43"/>
  </mergeCells>
  <hyperlinks>
    <hyperlink ref="B74" r:id="rId1" xr:uid="{E965E77C-90F4-490A-A935-DDED7A997DBB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A2E2-69BD-46A7-9423-D2AC76D00D6E}">
  <sheetPr codeName="Tabelle13">
    <pageSetUpPr fitToPage="1"/>
  </sheetPr>
  <dimension ref="A1:L97"/>
  <sheetViews>
    <sheetView zoomScale="90" zoomScaleNormal="90" workbookViewId="0">
      <pane ySplit="6" topLeftCell="A7" activePane="bottomLeft" state="frozen"/>
      <selection activeCell="B45" sqref="B45"/>
      <selection pane="bottomLeft" activeCell="B54" sqref="B54:B97"/>
    </sheetView>
  </sheetViews>
  <sheetFormatPr baseColWidth="10" defaultRowHeight="14.4" x14ac:dyDescent="0.3"/>
  <cols>
    <col min="1" max="1" width="10.44140625" customWidth="1"/>
    <col min="2" max="2" width="112.44140625" style="2" customWidth="1"/>
    <col min="3" max="6" width="7.6640625" style="2" customWidth="1"/>
    <col min="7" max="7" width="8.21875" style="2" customWidth="1"/>
    <col min="8" max="8" width="7.77734375" style="2" customWidth="1"/>
    <col min="9" max="9" width="15.88671875" style="1" customWidth="1"/>
    <col min="10" max="10" width="20.5546875" style="1" customWidth="1"/>
    <col min="11" max="11" width="21.44140625" customWidth="1"/>
    <col min="12" max="12" width="25.33203125" customWidth="1"/>
    <col min="14" max="14" width="13.88671875" bestFit="1" customWidth="1"/>
  </cols>
  <sheetData>
    <row r="1" spans="1:12" ht="27" customHeight="1" x14ac:dyDescent="0.3">
      <c r="A1" s="229" t="s">
        <v>1941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1969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 t="s">
        <v>742</v>
      </c>
      <c r="K6" s="37" t="s">
        <v>672</v>
      </c>
      <c r="L6" s="37"/>
    </row>
    <row r="7" spans="1:12" ht="15" customHeight="1" x14ac:dyDescent="0.3">
      <c r="A7" s="2">
        <v>1</v>
      </c>
      <c r="B7" s="46" t="s">
        <v>743</v>
      </c>
      <c r="C7" s="46"/>
      <c r="D7" s="46"/>
      <c r="E7" s="46"/>
      <c r="F7" s="46"/>
      <c r="G7" s="46"/>
      <c r="H7" s="8"/>
      <c r="I7" s="7"/>
      <c r="J7" s="7"/>
      <c r="K7" s="26"/>
      <c r="L7" s="20">
        <v>13000</v>
      </c>
    </row>
    <row r="8" spans="1:12" x14ac:dyDescent="0.3">
      <c r="A8" s="17"/>
      <c r="B8" s="17"/>
      <c r="C8" s="17"/>
      <c r="D8" s="17"/>
      <c r="E8" s="17"/>
      <c r="F8" s="17"/>
      <c r="G8" s="17"/>
      <c r="H8" s="19"/>
      <c r="I8" s="18"/>
      <c r="J8" s="18"/>
      <c r="K8" s="16"/>
      <c r="L8" s="16"/>
    </row>
    <row r="9" spans="1:12" ht="12.6" customHeight="1" x14ac:dyDescent="0.3">
      <c r="A9" s="2">
        <v>2</v>
      </c>
      <c r="B9" s="46" t="s">
        <v>744</v>
      </c>
      <c r="C9" s="46"/>
      <c r="D9" s="46"/>
      <c r="E9" s="46"/>
      <c r="F9" s="46"/>
      <c r="G9" s="46"/>
      <c r="H9" s="8">
        <v>2000</v>
      </c>
      <c r="I9" s="7"/>
      <c r="J9" s="7">
        <v>200</v>
      </c>
      <c r="K9" s="26"/>
      <c r="L9" s="20">
        <f>J9*H9</f>
        <v>400000</v>
      </c>
    </row>
    <row r="10" spans="1:12" x14ac:dyDescent="0.3">
      <c r="A10" s="17"/>
      <c r="B10" s="17"/>
      <c r="C10" s="17"/>
      <c r="D10" s="17"/>
      <c r="E10" s="17"/>
      <c r="F10" s="17"/>
      <c r="G10" s="17"/>
      <c r="H10" s="19"/>
      <c r="I10" s="18"/>
      <c r="J10" s="18"/>
      <c r="K10" s="16"/>
      <c r="L10" s="16"/>
    </row>
    <row r="11" spans="1:12" x14ac:dyDescent="0.3">
      <c r="A11" s="2">
        <v>3</v>
      </c>
      <c r="B11" s="46" t="s">
        <v>1720</v>
      </c>
      <c r="C11" s="46"/>
      <c r="D11" s="46"/>
      <c r="E11" s="46"/>
      <c r="F11" s="46"/>
      <c r="G11" s="46"/>
      <c r="H11" s="8"/>
      <c r="I11" s="7"/>
      <c r="J11" s="7"/>
      <c r="K11" s="26"/>
      <c r="L11" s="20">
        <v>5000</v>
      </c>
    </row>
    <row r="12" spans="1:12" x14ac:dyDescent="0.3">
      <c r="A12" s="17"/>
      <c r="B12" s="17"/>
      <c r="C12" s="17"/>
      <c r="D12" s="17"/>
      <c r="E12" s="17"/>
      <c r="F12" s="17"/>
      <c r="G12" s="17"/>
      <c r="H12" s="19"/>
      <c r="I12" s="18"/>
      <c r="J12" s="18"/>
      <c r="K12" s="16"/>
      <c r="L12" s="16"/>
    </row>
    <row r="13" spans="1:12" x14ac:dyDescent="0.3">
      <c r="A13" s="2">
        <v>4</v>
      </c>
      <c r="B13" s="46" t="s">
        <v>745</v>
      </c>
      <c r="C13" s="46"/>
      <c r="D13" s="46"/>
      <c r="E13" s="46"/>
      <c r="F13" s="46"/>
      <c r="G13" s="46"/>
      <c r="H13" s="8"/>
      <c r="I13" s="7"/>
      <c r="J13" s="7"/>
      <c r="K13" s="26"/>
      <c r="L13" s="20">
        <v>50000</v>
      </c>
    </row>
    <row r="14" spans="1:12" x14ac:dyDescent="0.3">
      <c r="A14" s="17"/>
      <c r="B14" s="17"/>
      <c r="C14" s="17"/>
      <c r="D14" s="17"/>
      <c r="E14" s="17"/>
      <c r="F14" s="17"/>
      <c r="G14" s="17"/>
      <c r="H14" s="19"/>
      <c r="I14" s="17"/>
      <c r="J14" s="18"/>
      <c r="K14" s="16"/>
      <c r="L14" s="16"/>
    </row>
    <row r="15" spans="1:12" x14ac:dyDescent="0.3">
      <c r="A15" s="2">
        <v>5</v>
      </c>
      <c r="B15" s="2" t="s">
        <v>1721</v>
      </c>
      <c r="H15" s="8"/>
      <c r="I15" s="7"/>
      <c r="J15" s="7"/>
      <c r="K15" s="26"/>
      <c r="L15" s="20">
        <v>250000</v>
      </c>
    </row>
    <row r="16" spans="1:12" x14ac:dyDescent="0.3">
      <c r="A16" s="17"/>
      <c r="B16" s="17"/>
      <c r="C16" s="17"/>
      <c r="D16" s="17"/>
      <c r="E16" s="17"/>
      <c r="F16" s="17"/>
      <c r="G16" s="17"/>
      <c r="H16" s="19"/>
      <c r="I16" s="18"/>
      <c r="J16" s="18"/>
      <c r="K16" s="16"/>
      <c r="L16" s="16"/>
    </row>
    <row r="17" spans="1:12" x14ac:dyDescent="0.3">
      <c r="A17">
        <v>6</v>
      </c>
      <c r="B17" s="46" t="s">
        <v>1722</v>
      </c>
      <c r="C17" s="46"/>
      <c r="D17" s="46"/>
      <c r="E17" s="46"/>
      <c r="F17" s="46"/>
      <c r="G17" s="46"/>
      <c r="H17" s="8"/>
      <c r="I17" s="7"/>
      <c r="J17" s="7"/>
      <c r="K17" s="26"/>
      <c r="L17" s="20">
        <v>250000</v>
      </c>
    </row>
    <row r="18" spans="1:12" x14ac:dyDescent="0.3">
      <c r="A18" s="17"/>
      <c r="B18" s="17"/>
      <c r="C18" s="17"/>
      <c r="D18" s="17"/>
      <c r="E18" s="17"/>
      <c r="F18" s="17"/>
      <c r="G18" s="17"/>
      <c r="H18" s="19"/>
      <c r="I18" s="18"/>
      <c r="J18" s="18"/>
      <c r="K18" s="16"/>
      <c r="L18" s="16"/>
    </row>
    <row r="19" spans="1:12" x14ac:dyDescent="0.3">
      <c r="A19">
        <v>7</v>
      </c>
      <c r="B19" s="2" t="s">
        <v>1723</v>
      </c>
      <c r="L19" s="140">
        <v>300000</v>
      </c>
    </row>
    <row r="20" spans="1:12" x14ac:dyDescent="0.3">
      <c r="A20" s="17"/>
      <c r="B20" s="17"/>
      <c r="C20" s="17"/>
      <c r="D20" s="17"/>
      <c r="E20" s="17"/>
      <c r="F20" s="17"/>
      <c r="G20" s="17"/>
      <c r="H20" s="19"/>
      <c r="I20" s="18"/>
      <c r="J20" s="18"/>
      <c r="K20" s="16"/>
      <c r="L20" s="16"/>
    </row>
    <row r="21" spans="1:12" s="50" customFormat="1" ht="20.399999999999999" x14ac:dyDescent="0.35">
      <c r="B21" s="50" t="s">
        <v>1923</v>
      </c>
      <c r="I21" s="114"/>
      <c r="J21" s="114"/>
      <c r="L21" s="14">
        <f>L25-L23</f>
        <v>732000</v>
      </c>
    </row>
    <row r="22" spans="1:12" x14ac:dyDescent="0.3">
      <c r="A22" s="17"/>
      <c r="B22" s="17"/>
      <c r="C22" s="17"/>
      <c r="D22" s="17"/>
      <c r="E22" s="17"/>
      <c r="F22" s="17"/>
      <c r="G22" s="17"/>
      <c r="H22" s="19"/>
      <c r="I22" s="18"/>
      <c r="J22" s="18"/>
      <c r="K22" s="16"/>
      <c r="L22" s="16"/>
    </row>
    <row r="23" spans="1:12" ht="21" thickBot="1" x14ac:dyDescent="0.4">
      <c r="B23" s="13" t="s">
        <v>0</v>
      </c>
      <c r="C23" s="50"/>
      <c r="D23" s="50"/>
      <c r="E23" s="50"/>
      <c r="F23" s="50"/>
      <c r="G23" s="50"/>
      <c r="H23" s="99"/>
      <c r="K23" s="116"/>
      <c r="L23" s="9">
        <f>L7+L9+L11+L1+L13+L15+L17+L19</f>
        <v>1268000</v>
      </c>
    </row>
    <row r="24" spans="1:12" ht="15" thickTop="1" x14ac:dyDescent="0.3">
      <c r="A24" s="17"/>
      <c r="B24" s="17"/>
      <c r="C24" s="17"/>
      <c r="D24" s="17"/>
      <c r="E24" s="17"/>
      <c r="F24" s="17"/>
      <c r="G24" s="17"/>
      <c r="H24" s="19"/>
      <c r="I24" s="18"/>
      <c r="J24" s="18"/>
      <c r="K24" s="16"/>
      <c r="L24" s="16"/>
    </row>
    <row r="25" spans="1:12" ht="21" thickBot="1" x14ac:dyDescent="0.4">
      <c r="B25" s="13" t="s">
        <v>1942</v>
      </c>
      <c r="C25" s="50"/>
      <c r="D25" s="50"/>
      <c r="E25" s="50"/>
      <c r="F25" s="50"/>
      <c r="G25" s="50"/>
      <c r="H25" s="99"/>
      <c r="K25" s="116"/>
      <c r="L25" s="9">
        <f>2000000</f>
        <v>2000000</v>
      </c>
    </row>
    <row r="26" spans="1:12" ht="15" thickTop="1" x14ac:dyDescent="0.3">
      <c r="A26" s="17"/>
      <c r="B26" s="17"/>
      <c r="C26" s="17"/>
      <c r="D26" s="17"/>
      <c r="E26" s="17"/>
      <c r="F26" s="17"/>
      <c r="G26" s="17"/>
      <c r="H26" s="19"/>
      <c r="I26" s="18"/>
      <c r="J26" s="18"/>
      <c r="K26" s="16"/>
      <c r="L26" s="16"/>
    </row>
    <row r="27" spans="1:12" x14ac:dyDescent="0.3">
      <c r="C27" s="8"/>
      <c r="D27" s="7"/>
      <c r="E27" s="7"/>
      <c r="F27"/>
      <c r="G27"/>
    </row>
    <row r="28" spans="1:12" x14ac:dyDescent="0.3">
      <c r="C28" s="8"/>
      <c r="D28" s="7"/>
      <c r="E28" s="7"/>
      <c r="F28"/>
      <c r="G28"/>
    </row>
    <row r="29" spans="1:12" x14ac:dyDescent="0.3">
      <c r="C29" s="8"/>
      <c r="D29" s="7"/>
      <c r="E29" s="7"/>
      <c r="F29"/>
      <c r="G29"/>
    </row>
    <row r="30" spans="1:12" x14ac:dyDescent="0.3">
      <c r="C30" s="8"/>
      <c r="D30" s="7"/>
      <c r="E30" s="7"/>
      <c r="F30"/>
      <c r="G30"/>
    </row>
    <row r="31" spans="1:12" ht="18" customHeight="1" x14ac:dyDescent="0.3">
      <c r="A31" s="5"/>
      <c r="B31" s="5"/>
      <c r="C31" s="5"/>
      <c r="D31" s="42"/>
      <c r="E31" s="42"/>
      <c r="F31" s="42"/>
      <c r="G31" s="42"/>
      <c r="H31" s="42"/>
      <c r="I31" s="42"/>
      <c r="J31" s="42"/>
      <c r="K31" s="41"/>
      <c r="L31" s="41"/>
    </row>
    <row r="32" spans="1:12" ht="18" customHeight="1" x14ac:dyDescent="0.3">
      <c r="A32" s="49" t="s">
        <v>1939</v>
      </c>
      <c r="B32" s="49"/>
      <c r="C32" s="49"/>
      <c r="D32" s="49"/>
      <c r="E32" s="49"/>
      <c r="F32" s="49"/>
      <c r="G32" s="45"/>
      <c r="H32" s="43"/>
      <c r="I32" s="43"/>
      <c r="J32" s="43"/>
      <c r="K32" s="43"/>
      <c r="L32" s="43"/>
    </row>
    <row r="33" spans="1:12" ht="18" customHeight="1" x14ac:dyDescent="0.3">
      <c r="A33" s="49" t="s">
        <v>1944</v>
      </c>
      <c r="B33" s="49"/>
      <c r="C33" s="49"/>
      <c r="D33" s="49"/>
      <c r="E33" s="49"/>
      <c r="F33" s="49"/>
      <c r="G33" s="45"/>
      <c r="H33" s="43"/>
      <c r="I33" s="43"/>
      <c r="J33" s="43"/>
      <c r="K33" s="43"/>
      <c r="L33" s="43"/>
    </row>
    <row r="34" spans="1:12" ht="18" customHeight="1" x14ac:dyDescent="0.3">
      <c r="A34" s="49" t="s">
        <v>1952</v>
      </c>
      <c r="B34" s="49"/>
      <c r="C34" s="49"/>
      <c r="D34" s="49"/>
      <c r="E34" s="49"/>
      <c r="F34" s="49"/>
      <c r="G34" s="45"/>
      <c r="H34" s="43"/>
      <c r="I34" s="43"/>
      <c r="J34" s="43"/>
      <c r="K34" s="43"/>
      <c r="L34" s="43"/>
    </row>
    <row r="35" spans="1:12" ht="18" customHeight="1" x14ac:dyDescent="0.3">
      <c r="A35" s="49" t="s">
        <v>1949</v>
      </c>
      <c r="B35" s="49"/>
      <c r="C35" s="49"/>
      <c r="D35" s="49"/>
      <c r="E35" s="49"/>
      <c r="F35" s="49"/>
      <c r="G35" s="45"/>
      <c r="H35" s="43"/>
      <c r="I35" s="43"/>
      <c r="J35" s="43"/>
      <c r="K35" s="43"/>
      <c r="L35" s="43"/>
    </row>
    <row r="36" spans="1:12" ht="18" customHeight="1" x14ac:dyDescent="0.3">
      <c r="A36" s="49" t="s">
        <v>2012</v>
      </c>
      <c r="B36" s="49"/>
      <c r="C36" s="49"/>
      <c r="D36" s="49"/>
      <c r="E36" s="49"/>
      <c r="F36" s="49"/>
      <c r="G36" s="45"/>
      <c r="H36" s="43"/>
      <c r="I36" s="43"/>
      <c r="J36" s="43"/>
      <c r="K36" s="43"/>
      <c r="L36" s="43"/>
    </row>
    <row r="37" spans="1:12" ht="18" customHeight="1" x14ac:dyDescent="0.3">
      <c r="A37" s="227" t="s">
        <v>1950</v>
      </c>
      <c r="B37" s="49"/>
      <c r="C37" s="49"/>
      <c r="D37" s="49"/>
      <c r="E37" s="49"/>
      <c r="F37" s="49"/>
      <c r="G37" s="45"/>
      <c r="H37" s="43"/>
      <c r="I37" s="43"/>
      <c r="J37" s="43"/>
      <c r="K37" s="43"/>
      <c r="L37" s="43"/>
    </row>
    <row r="38" spans="1:12" ht="18" customHeight="1" x14ac:dyDescent="0.3">
      <c r="A38" s="227" t="s">
        <v>1954</v>
      </c>
      <c r="B38" s="49"/>
      <c r="C38" s="49"/>
      <c r="D38" s="49"/>
      <c r="E38" s="49"/>
      <c r="F38" s="49"/>
      <c r="G38" s="45"/>
      <c r="H38" s="43"/>
      <c r="I38" s="43"/>
      <c r="J38" s="43"/>
      <c r="K38" s="43"/>
      <c r="L38" s="43"/>
    </row>
    <row r="39" spans="1:12" ht="18" customHeight="1" x14ac:dyDescent="0.3">
      <c r="A39" s="227" t="s">
        <v>1953</v>
      </c>
      <c r="B39" s="49"/>
      <c r="C39" s="49"/>
      <c r="D39" s="49"/>
      <c r="E39" s="49"/>
      <c r="F39" s="49"/>
      <c r="G39" s="45"/>
      <c r="H39" s="43"/>
      <c r="I39" s="43"/>
      <c r="J39" s="43"/>
      <c r="K39" s="43"/>
      <c r="L39" s="43"/>
    </row>
    <row r="40" spans="1:12" ht="18" customHeight="1" x14ac:dyDescent="0.3">
      <c r="A40" s="227" t="s">
        <v>1951</v>
      </c>
      <c r="B40" s="49"/>
      <c r="C40" s="49"/>
      <c r="D40" s="49"/>
      <c r="E40" s="49"/>
      <c r="F40" s="49"/>
      <c r="G40" s="45"/>
      <c r="H40" s="43"/>
      <c r="I40" s="43"/>
      <c r="J40" s="43"/>
      <c r="K40" s="43"/>
      <c r="L40" s="43"/>
    </row>
    <row r="41" spans="1:12" ht="18" customHeight="1" x14ac:dyDescent="0.3">
      <c r="A41" s="49" t="s">
        <v>2011</v>
      </c>
      <c r="B41" s="49"/>
      <c r="C41" s="49"/>
      <c r="D41" s="49"/>
      <c r="E41" s="49"/>
      <c r="F41" s="49"/>
      <c r="G41" s="45"/>
      <c r="H41" s="43"/>
      <c r="I41" s="43"/>
      <c r="J41" s="43"/>
      <c r="K41" s="43"/>
      <c r="L41" s="43"/>
    </row>
    <row r="42" spans="1:12" ht="18" customHeight="1" x14ac:dyDescent="0.3">
      <c r="A42" s="49" t="s">
        <v>1897</v>
      </c>
      <c r="B42" s="49"/>
      <c r="C42" s="49"/>
      <c r="D42" s="49"/>
      <c r="E42" s="49"/>
      <c r="F42" s="49"/>
      <c r="G42" s="45"/>
      <c r="H42" s="43"/>
      <c r="I42" s="43"/>
      <c r="J42" s="43"/>
      <c r="K42" s="43"/>
      <c r="L42" s="43"/>
    </row>
    <row r="43" spans="1:12" ht="18" customHeight="1" x14ac:dyDescent="0.3">
      <c r="A43" s="231" t="s">
        <v>1940</v>
      </c>
      <c r="B43" s="231"/>
      <c r="C43" s="230"/>
      <c r="D43" s="230"/>
      <c r="E43" s="230"/>
      <c r="F43" s="230"/>
      <c r="G43" s="230"/>
      <c r="H43" s="43"/>
      <c r="I43" s="43"/>
      <c r="J43" s="43"/>
      <c r="K43" s="43"/>
      <c r="L43" s="43"/>
    </row>
    <row r="44" spans="1:12" ht="18" customHeight="1" x14ac:dyDescent="0.3">
      <c r="A44" s="5"/>
      <c r="B44" s="5"/>
      <c r="C44" s="5"/>
      <c r="D44" s="42"/>
      <c r="E44" s="42"/>
      <c r="F44" s="42"/>
      <c r="G44" s="42"/>
      <c r="H44" s="42"/>
      <c r="I44" s="42"/>
      <c r="J44" s="42"/>
      <c r="K44" s="41"/>
      <c r="L44" s="41"/>
    </row>
    <row r="45" spans="1:12" x14ac:dyDescent="0.3">
      <c r="C45" s="8"/>
      <c r="D45" s="7"/>
      <c r="E45" s="7"/>
      <c r="F45"/>
      <c r="G45"/>
    </row>
    <row r="46" spans="1:12" x14ac:dyDescent="0.3">
      <c r="C46" s="8"/>
      <c r="D46" s="7"/>
      <c r="E46" s="7"/>
      <c r="F46"/>
      <c r="G46"/>
    </row>
    <row r="47" spans="1:12" x14ac:dyDescent="0.3">
      <c r="C47" s="8"/>
      <c r="D47" s="7"/>
      <c r="E47" s="7"/>
      <c r="F47"/>
      <c r="G47"/>
    </row>
    <row r="48" spans="1:12" x14ac:dyDescent="0.3">
      <c r="C48" s="8"/>
      <c r="D48" s="7"/>
      <c r="E48" s="7"/>
      <c r="F48"/>
      <c r="G48"/>
    </row>
    <row r="49" spans="2:7" x14ac:dyDescent="0.3">
      <c r="B49" s="5" t="s">
        <v>1890</v>
      </c>
      <c r="C49" s="8"/>
      <c r="D49" s="7"/>
      <c r="E49" s="7"/>
      <c r="F49"/>
      <c r="G49"/>
    </row>
    <row r="50" spans="2:7" x14ac:dyDescent="0.3">
      <c r="B50" s="17"/>
      <c r="C50" s="8"/>
      <c r="D50" s="7"/>
      <c r="E50" s="7"/>
      <c r="F50"/>
      <c r="G50"/>
    </row>
    <row r="51" spans="2:7" x14ac:dyDescent="0.3">
      <c r="B51" s="39" t="s">
        <v>1892</v>
      </c>
      <c r="C51" s="8"/>
      <c r="D51" s="7"/>
      <c r="E51" s="7"/>
      <c r="F51"/>
      <c r="G51"/>
    </row>
    <row r="52" spans="2:7" x14ac:dyDescent="0.3">
      <c r="B52" s="39" t="s">
        <v>1891</v>
      </c>
      <c r="C52" s="8"/>
      <c r="D52" s="7"/>
      <c r="E52" s="7"/>
      <c r="F52"/>
      <c r="G52"/>
    </row>
    <row r="53" spans="2:7" x14ac:dyDescent="0.3">
      <c r="B53" s="17"/>
      <c r="C53" s="8"/>
      <c r="D53" s="7"/>
      <c r="E53" s="7"/>
      <c r="F53"/>
      <c r="G53"/>
    </row>
    <row r="54" spans="2:7" x14ac:dyDescent="0.3">
      <c r="C54" s="8"/>
      <c r="D54" s="7"/>
      <c r="E54" s="1"/>
      <c r="F54"/>
      <c r="G54"/>
    </row>
    <row r="55" spans="2:7" x14ac:dyDescent="0.3">
      <c r="C55" s="8"/>
      <c r="D55" s="7"/>
      <c r="E55" s="1"/>
      <c r="F55"/>
      <c r="G55"/>
    </row>
    <row r="56" spans="2:7" x14ac:dyDescent="0.3">
      <c r="C56" s="8"/>
      <c r="D56" s="7"/>
      <c r="E56" s="1"/>
      <c r="F56"/>
      <c r="G56"/>
    </row>
    <row r="57" spans="2:7" x14ac:dyDescent="0.3">
      <c r="C57" s="8"/>
      <c r="D57" s="7"/>
      <c r="E57" s="1"/>
      <c r="F57"/>
      <c r="G57"/>
    </row>
    <row r="58" spans="2:7" x14ac:dyDescent="0.3">
      <c r="B58" s="5" t="s">
        <v>1909</v>
      </c>
      <c r="C58" s="8"/>
      <c r="D58" s="7"/>
      <c r="E58" s="1"/>
      <c r="F58"/>
      <c r="G58"/>
    </row>
    <row r="59" spans="2:7" x14ac:dyDescent="0.3">
      <c r="B59" s="39"/>
      <c r="C59" s="8"/>
      <c r="D59" s="7"/>
      <c r="E59" s="1"/>
      <c r="F59"/>
      <c r="G59"/>
    </row>
    <row r="60" spans="2:7" x14ac:dyDescent="0.3">
      <c r="B60" s="39" t="s">
        <v>2013</v>
      </c>
      <c r="C60" s="8"/>
      <c r="D60" s="7"/>
      <c r="E60" s="1"/>
      <c r="F60"/>
      <c r="G60"/>
    </row>
    <row r="61" spans="2:7" x14ac:dyDescent="0.3">
      <c r="B61" s="39" t="s">
        <v>1895</v>
      </c>
      <c r="C61" s="8"/>
      <c r="D61" s="7"/>
      <c r="E61" s="1"/>
      <c r="F61"/>
      <c r="G61"/>
    </row>
    <row r="62" spans="2:7" x14ac:dyDescent="0.3">
      <c r="B62" s="39" t="s">
        <v>1896</v>
      </c>
      <c r="C62" s="8"/>
      <c r="D62" s="7"/>
      <c r="E62" s="1"/>
      <c r="F62"/>
      <c r="G62"/>
    </row>
    <row r="63" spans="2:7" x14ac:dyDescent="0.3">
      <c r="B63" s="39" t="s">
        <v>1910</v>
      </c>
      <c r="C63" s="8"/>
      <c r="D63" s="7"/>
      <c r="E63" s="1"/>
      <c r="F63"/>
      <c r="G63"/>
    </row>
    <row r="64" spans="2:7" x14ac:dyDescent="0.3">
      <c r="B64" s="17"/>
      <c r="C64" s="8"/>
      <c r="D64" s="7"/>
      <c r="E64" s="1"/>
      <c r="F64"/>
      <c r="G64"/>
    </row>
    <row r="65" spans="2:7" x14ac:dyDescent="0.3">
      <c r="B65" s="39" t="s">
        <v>1893</v>
      </c>
      <c r="C65" s="8"/>
      <c r="D65" s="7"/>
      <c r="E65" s="1"/>
      <c r="F65"/>
      <c r="G65"/>
    </row>
    <row r="66" spans="2:7" x14ac:dyDescent="0.3">
      <c r="B66" s="39" t="s">
        <v>1894</v>
      </c>
      <c r="C66" s="3"/>
      <c r="D66" s="7"/>
      <c r="E66" s="1"/>
      <c r="F66"/>
      <c r="G66"/>
    </row>
    <row r="67" spans="2:7" x14ac:dyDescent="0.3">
      <c r="B67" s="56"/>
      <c r="C67" s="3"/>
      <c r="D67" s="7"/>
      <c r="E67" s="1"/>
      <c r="F67"/>
      <c r="G67"/>
    </row>
    <row r="68" spans="2:7" x14ac:dyDescent="0.3">
      <c r="B68"/>
      <c r="C68" s="3"/>
      <c r="D68" s="7"/>
      <c r="E68" s="1"/>
      <c r="F68"/>
      <c r="G68"/>
    </row>
    <row r="69" spans="2:7" x14ac:dyDescent="0.3">
      <c r="B69"/>
      <c r="C69" s="3"/>
      <c r="D69" s="7"/>
      <c r="E69" s="1"/>
      <c r="F69"/>
      <c r="G69"/>
    </row>
    <row r="70" spans="2:7" x14ac:dyDescent="0.3">
      <c r="B70" s="25"/>
      <c r="C70" s="3"/>
      <c r="D70" s="7"/>
      <c r="E70" s="1"/>
      <c r="F70"/>
      <c r="G70"/>
    </row>
    <row r="71" spans="2:7" x14ac:dyDescent="0.3">
      <c r="B71" s="25"/>
      <c r="C71" s="3"/>
      <c r="D71" s="1"/>
      <c r="E71" s="1"/>
      <c r="F71"/>
      <c r="G71"/>
    </row>
    <row r="72" spans="2:7" x14ac:dyDescent="0.3">
      <c r="B72" s="5" t="s">
        <v>1898</v>
      </c>
      <c r="C72" s="3"/>
      <c r="D72" s="1"/>
      <c r="E72" s="1"/>
      <c r="F72"/>
      <c r="G72"/>
    </row>
    <row r="73" spans="2:7" x14ac:dyDescent="0.3">
      <c r="B73" s="40"/>
      <c r="C73" s="3"/>
      <c r="D73" s="1"/>
      <c r="E73" s="1"/>
      <c r="F73"/>
      <c r="G73"/>
    </row>
    <row r="74" spans="2:7" x14ac:dyDescent="0.3">
      <c r="B74" s="111" t="s">
        <v>1899</v>
      </c>
      <c r="C74" s="3"/>
      <c r="D74" s="1"/>
      <c r="E74" s="1"/>
      <c r="F74"/>
      <c r="G74"/>
    </row>
    <row r="75" spans="2:7" x14ac:dyDescent="0.3">
      <c r="B75" s="40"/>
      <c r="D75" s="1"/>
      <c r="E75" s="1"/>
      <c r="F75"/>
      <c r="G75"/>
    </row>
    <row r="76" spans="2:7" x14ac:dyDescent="0.3">
      <c r="B76" s="25"/>
      <c r="D76" s="1"/>
      <c r="E76" s="1"/>
      <c r="F76"/>
      <c r="G76"/>
    </row>
    <row r="77" spans="2:7" x14ac:dyDescent="0.3">
      <c r="B77" s="25"/>
      <c r="D77" s="1"/>
      <c r="E77" s="1"/>
      <c r="F77"/>
      <c r="G77"/>
    </row>
    <row r="78" spans="2:7" x14ac:dyDescent="0.3">
      <c r="B78" s="25"/>
      <c r="D78" s="1"/>
      <c r="E78" s="1"/>
      <c r="F78"/>
      <c r="G78"/>
    </row>
    <row r="79" spans="2:7" x14ac:dyDescent="0.3">
      <c r="B79" s="25"/>
      <c r="D79" s="1"/>
      <c r="E79" s="1"/>
      <c r="F79"/>
      <c r="G79"/>
    </row>
    <row r="80" spans="2:7" x14ac:dyDescent="0.3">
      <c r="B80" s="5" t="s">
        <v>1900</v>
      </c>
      <c r="D80" s="1"/>
      <c r="E80" s="1"/>
      <c r="F80"/>
      <c r="G80"/>
    </row>
    <row r="81" spans="2:7" x14ac:dyDescent="0.3">
      <c r="B81" s="39"/>
      <c r="D81" s="1"/>
      <c r="E81" s="1"/>
      <c r="F81"/>
      <c r="G81"/>
    </row>
    <row r="82" spans="2:7" x14ac:dyDescent="0.3">
      <c r="B82" s="39" t="s">
        <v>1907</v>
      </c>
      <c r="D82" s="1"/>
      <c r="E82" s="1"/>
      <c r="F82"/>
      <c r="G82"/>
    </row>
    <row r="83" spans="2:7" x14ac:dyDescent="0.3">
      <c r="B83" s="39" t="s">
        <v>1901</v>
      </c>
      <c r="D83" s="1"/>
      <c r="E83" s="1"/>
      <c r="F83"/>
      <c r="G83"/>
    </row>
    <row r="84" spans="2:7" x14ac:dyDescent="0.3">
      <c r="B84" s="39" t="s">
        <v>1902</v>
      </c>
      <c r="D84" s="1"/>
      <c r="E84" s="1"/>
      <c r="F84"/>
      <c r="G84"/>
    </row>
    <row r="85" spans="2:7" x14ac:dyDescent="0.3">
      <c r="B85" s="39" t="s">
        <v>1903</v>
      </c>
      <c r="D85" s="1"/>
      <c r="E85" s="1"/>
      <c r="F85"/>
      <c r="G85"/>
    </row>
    <row r="86" spans="2:7" x14ac:dyDescent="0.3">
      <c r="B86" s="39"/>
      <c r="D86" s="1"/>
      <c r="E86" s="1"/>
      <c r="F86"/>
      <c r="G86"/>
    </row>
    <row r="87" spans="2:7" x14ac:dyDescent="0.3">
      <c r="B87" s="39" t="s">
        <v>1904</v>
      </c>
      <c r="D87" s="1"/>
      <c r="E87" s="1"/>
      <c r="F87"/>
      <c r="G87"/>
    </row>
    <row r="88" spans="2:7" x14ac:dyDescent="0.3">
      <c r="B88" s="39" t="s">
        <v>1905</v>
      </c>
      <c r="D88" s="1"/>
      <c r="E88" s="1"/>
      <c r="F88"/>
      <c r="G88"/>
    </row>
    <row r="89" spans="2:7" x14ac:dyDescent="0.3">
      <c r="B89" s="39" t="s">
        <v>1906</v>
      </c>
      <c r="D89" s="1"/>
      <c r="E89" s="1"/>
      <c r="F89"/>
      <c r="G89"/>
    </row>
    <row r="90" spans="2:7" x14ac:dyDescent="0.3">
      <c r="B90" s="39"/>
      <c r="D90" s="1"/>
      <c r="E90" s="1"/>
      <c r="F90"/>
      <c r="G90"/>
    </row>
    <row r="91" spans="2:7" x14ac:dyDescent="0.3">
      <c r="B91" s="39" t="s">
        <v>1908</v>
      </c>
      <c r="D91" s="1"/>
      <c r="E91" s="1"/>
      <c r="F91"/>
      <c r="G91"/>
    </row>
    <row r="92" spans="2:7" x14ac:dyDescent="0.3">
      <c r="B92" s="39"/>
      <c r="D92" s="1"/>
      <c r="E92" s="1"/>
      <c r="F92"/>
      <c r="G92"/>
    </row>
    <row r="93" spans="2:7" x14ac:dyDescent="0.3">
      <c r="D93" s="1"/>
      <c r="E93" s="1"/>
      <c r="F93"/>
      <c r="G93"/>
    </row>
    <row r="94" spans="2:7" x14ac:dyDescent="0.3">
      <c r="D94" s="1"/>
      <c r="E94" s="1"/>
      <c r="F94"/>
      <c r="G94"/>
    </row>
    <row r="95" spans="2:7" x14ac:dyDescent="0.3">
      <c r="B95"/>
      <c r="D95" s="1"/>
      <c r="E95" s="1"/>
      <c r="F95"/>
      <c r="G95"/>
    </row>
    <row r="96" spans="2:7" x14ac:dyDescent="0.3">
      <c r="B96"/>
      <c r="D96" s="1"/>
      <c r="E96" s="1"/>
      <c r="F96"/>
      <c r="G96"/>
    </row>
    <row r="97" spans="2:7" x14ac:dyDescent="0.3">
      <c r="B97"/>
      <c r="D97" s="1"/>
      <c r="E97" s="1"/>
      <c r="F97"/>
      <c r="G97"/>
    </row>
  </sheetData>
  <sheetProtection algorithmName="SHA-512" hashValue="ki/a1UUri4IzHmyzNOyc5rJLhftcwIQbTrrvMuvlQ0XXLYo0h0pjKXPOPrfXC4SDqMXJ8y7W1sOpkr6Iqt4zxA==" saltValue="eYL3O5IQ27d09mrWGoG0uw==" spinCount="100000" sheet="1" insertHyperlinks="0"/>
  <mergeCells count="4">
    <mergeCell ref="A1:L1"/>
    <mergeCell ref="A2:B2"/>
    <mergeCell ref="A3:I3"/>
    <mergeCell ref="A43:G43"/>
  </mergeCells>
  <hyperlinks>
    <hyperlink ref="B74" r:id="rId1" xr:uid="{06FC530B-7593-4F4B-960F-426AB122807A}"/>
  </hyperlinks>
  <pageMargins left="0.51181102362204722" right="0.39370078740157483" top="0.98425196850393704" bottom="3.22" header="0.31496062992125984" footer="0.31496062992125984"/>
  <pageSetup paperSize="9" scale="45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7410-0AFB-4A97-8E8E-37D84C2E77B4}">
  <sheetPr codeName="Tabelle14">
    <pageSetUpPr fitToPage="1"/>
  </sheetPr>
  <dimension ref="A1:L107"/>
  <sheetViews>
    <sheetView zoomScale="90" zoomScaleNormal="90" workbookViewId="0">
      <pane ySplit="6" topLeftCell="A7" activePane="bottomLeft" state="frozen"/>
      <selection activeCell="B45" sqref="B45"/>
      <selection pane="bottomLeft" activeCell="B64" sqref="B64:B107"/>
    </sheetView>
  </sheetViews>
  <sheetFormatPr baseColWidth="10" defaultRowHeight="14.4" x14ac:dyDescent="0.3"/>
  <cols>
    <col min="1" max="1" width="10.44140625" customWidth="1"/>
    <col min="2" max="2" width="110.77734375" style="2" customWidth="1"/>
    <col min="3" max="6" width="9.77734375" style="2" customWidth="1"/>
    <col min="7" max="7" width="9.5546875" style="2" customWidth="1"/>
    <col min="8" max="8" width="7.77734375" style="2" customWidth="1"/>
    <col min="9" max="9" width="15.88671875" style="1" customWidth="1"/>
    <col min="10" max="10" width="20.5546875" style="1" customWidth="1"/>
    <col min="11" max="11" width="21.44140625" customWidth="1"/>
    <col min="12" max="12" width="28.21875" customWidth="1"/>
    <col min="14" max="14" width="13.88671875" bestFit="1" customWidth="1"/>
  </cols>
  <sheetData>
    <row r="1" spans="1:12" ht="27" customHeight="1" x14ac:dyDescent="0.3">
      <c r="A1" s="229" t="s">
        <v>1812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1970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 t="s">
        <v>672</v>
      </c>
      <c r="L6" s="37"/>
    </row>
    <row r="7" spans="1:12" x14ac:dyDescent="0.3">
      <c r="A7" s="209">
        <v>1</v>
      </c>
      <c r="B7" s="2" t="s">
        <v>746</v>
      </c>
      <c r="I7" s="2"/>
      <c r="J7" s="2"/>
      <c r="K7" s="2"/>
      <c r="L7" s="20">
        <v>1000000</v>
      </c>
    </row>
    <row r="8" spans="1:12" x14ac:dyDescent="0.3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</row>
    <row r="9" spans="1:12" ht="12.6" customHeight="1" x14ac:dyDescent="0.3">
      <c r="A9" s="209">
        <v>2</v>
      </c>
      <c r="B9" s="2" t="s">
        <v>747</v>
      </c>
      <c r="L9" s="140">
        <v>200000</v>
      </c>
    </row>
    <row r="10" spans="1:12" x14ac:dyDescent="0.3">
      <c r="A10" s="17"/>
      <c r="B10" s="17"/>
      <c r="C10" s="17"/>
      <c r="D10" s="17"/>
      <c r="E10" s="17"/>
      <c r="F10" s="17"/>
      <c r="G10" s="17"/>
      <c r="H10" s="19"/>
      <c r="I10" s="18"/>
      <c r="J10" s="18"/>
      <c r="K10" s="16"/>
      <c r="L10" s="16"/>
    </row>
    <row r="11" spans="1:12" x14ac:dyDescent="0.3">
      <c r="A11" s="32">
        <v>3</v>
      </c>
      <c r="B11" s="2" t="s">
        <v>748</v>
      </c>
      <c r="I11" s="2"/>
      <c r="J11" s="2"/>
      <c r="K11" s="2"/>
      <c r="L11" s="20">
        <v>300000</v>
      </c>
    </row>
    <row r="12" spans="1:12" x14ac:dyDescent="0.3">
      <c r="A12" s="17"/>
      <c r="B12" s="17"/>
      <c r="C12" s="17"/>
      <c r="D12" s="17"/>
      <c r="E12" s="17"/>
      <c r="F12" s="17"/>
      <c r="G12" s="17"/>
      <c r="H12" s="19"/>
      <c r="I12" s="18"/>
      <c r="J12" s="18"/>
      <c r="K12" s="16"/>
      <c r="L12" s="16"/>
    </row>
    <row r="13" spans="1:12" x14ac:dyDescent="0.3">
      <c r="A13" s="32">
        <v>4</v>
      </c>
      <c r="B13" s="2" t="s">
        <v>749</v>
      </c>
      <c r="I13" s="2"/>
      <c r="J13" s="2"/>
      <c r="K13" s="2"/>
      <c r="L13" s="20">
        <v>50000</v>
      </c>
    </row>
    <row r="14" spans="1:12" x14ac:dyDescent="0.3">
      <c r="A14" s="17"/>
      <c r="B14" s="17"/>
      <c r="C14" s="17"/>
      <c r="D14" s="17"/>
      <c r="E14" s="17"/>
      <c r="F14" s="17"/>
      <c r="G14" s="17"/>
      <c r="H14" s="19"/>
      <c r="I14" s="18"/>
      <c r="J14" s="18"/>
      <c r="K14" s="16"/>
      <c r="L14" s="16"/>
    </row>
    <row r="15" spans="1:12" x14ac:dyDescent="0.3">
      <c r="A15" s="2">
        <v>5</v>
      </c>
      <c r="B15" s="2" t="s">
        <v>750</v>
      </c>
      <c r="I15" s="2"/>
      <c r="J15" s="2"/>
      <c r="K15" s="2"/>
      <c r="L15" s="20">
        <v>100000</v>
      </c>
    </row>
    <row r="16" spans="1:12" x14ac:dyDescent="0.3">
      <c r="A16" s="17"/>
      <c r="B16" s="17"/>
      <c r="C16" s="17"/>
      <c r="D16" s="17"/>
      <c r="E16" s="17"/>
      <c r="F16" s="17"/>
      <c r="G16" s="17"/>
      <c r="H16" s="19"/>
      <c r="I16" s="18"/>
      <c r="J16" s="18"/>
      <c r="K16" s="16"/>
      <c r="L16" s="16"/>
    </row>
    <row r="17" spans="1:12" x14ac:dyDescent="0.3">
      <c r="A17" s="209">
        <v>6</v>
      </c>
      <c r="B17" s="2" t="s">
        <v>751</v>
      </c>
      <c r="L17" s="140">
        <v>50000</v>
      </c>
    </row>
    <row r="18" spans="1:12" x14ac:dyDescent="0.3">
      <c r="A18" s="17"/>
      <c r="B18" s="17"/>
      <c r="C18" s="17"/>
      <c r="D18" s="17"/>
      <c r="E18" s="17"/>
      <c r="F18" s="17"/>
      <c r="G18" s="17"/>
      <c r="H18" s="19"/>
      <c r="I18" s="18"/>
      <c r="J18" s="18"/>
      <c r="K18" s="16"/>
      <c r="L18" s="16"/>
    </row>
    <row r="19" spans="1:12" x14ac:dyDescent="0.3">
      <c r="A19" s="2">
        <v>7</v>
      </c>
      <c r="B19" s="46" t="s">
        <v>752</v>
      </c>
      <c r="C19" s="46"/>
      <c r="D19" s="46"/>
      <c r="E19" s="46"/>
      <c r="F19" s="46"/>
      <c r="G19" s="46"/>
      <c r="H19" s="8"/>
      <c r="I19" s="7"/>
      <c r="J19" s="7"/>
      <c r="K19" s="26"/>
      <c r="L19" s="20">
        <v>50000</v>
      </c>
    </row>
    <row r="20" spans="1:12" x14ac:dyDescent="0.3">
      <c r="A20" s="17"/>
      <c r="B20" s="17"/>
      <c r="C20" s="17"/>
      <c r="D20" s="17"/>
      <c r="E20" s="17"/>
      <c r="F20" s="17"/>
      <c r="G20" s="17"/>
      <c r="H20" s="19"/>
      <c r="I20" s="18"/>
      <c r="J20" s="18"/>
      <c r="K20" s="16"/>
      <c r="L20" s="16"/>
    </row>
    <row r="21" spans="1:12" x14ac:dyDescent="0.3">
      <c r="A21">
        <v>8</v>
      </c>
      <c r="B21" s="2" t="s">
        <v>753</v>
      </c>
      <c r="L21" s="140">
        <v>10000</v>
      </c>
    </row>
    <row r="22" spans="1:12" x14ac:dyDescent="0.3">
      <c r="A22" s="17"/>
      <c r="B22" s="17"/>
      <c r="C22" s="17"/>
      <c r="D22" s="17"/>
      <c r="E22" s="17"/>
      <c r="F22" s="17"/>
      <c r="G22" s="17"/>
      <c r="H22" s="19"/>
      <c r="I22" s="18"/>
      <c r="J22" s="18"/>
      <c r="K22" s="16"/>
      <c r="L22" s="16"/>
    </row>
    <row r="23" spans="1:12" x14ac:dyDescent="0.3">
      <c r="A23" s="210">
        <v>9</v>
      </c>
      <c r="B23" s="2" t="s">
        <v>754</v>
      </c>
      <c r="L23" s="140">
        <v>5000</v>
      </c>
    </row>
    <row r="24" spans="1:12" x14ac:dyDescent="0.3">
      <c r="A24" s="17"/>
      <c r="B24" s="17"/>
      <c r="C24" s="17"/>
      <c r="D24" s="17"/>
      <c r="E24" s="17"/>
      <c r="F24" s="17"/>
      <c r="G24" s="17"/>
      <c r="H24" s="19"/>
      <c r="I24" s="18"/>
      <c r="J24" s="18"/>
      <c r="K24" s="16"/>
      <c r="L24" s="16"/>
    </row>
    <row r="25" spans="1:12" x14ac:dyDescent="0.3">
      <c r="A25">
        <v>10</v>
      </c>
      <c r="B25" s="2" t="s">
        <v>755</v>
      </c>
      <c r="L25" s="140">
        <v>10000</v>
      </c>
    </row>
    <row r="26" spans="1:12" x14ac:dyDescent="0.3">
      <c r="A26" s="17"/>
      <c r="B26" s="17"/>
      <c r="C26" s="17"/>
      <c r="D26" s="17"/>
      <c r="E26" s="17"/>
      <c r="F26" s="17"/>
      <c r="G26" s="17"/>
      <c r="H26" s="19"/>
      <c r="I26" s="18"/>
      <c r="J26" s="18"/>
      <c r="K26" s="16"/>
      <c r="L26" s="16"/>
    </row>
    <row r="27" spans="1:12" x14ac:dyDescent="0.3">
      <c r="A27" s="210">
        <v>11</v>
      </c>
      <c r="B27" s="2" t="s">
        <v>756</v>
      </c>
      <c r="L27" s="140">
        <v>50000</v>
      </c>
    </row>
    <row r="28" spans="1:12" x14ac:dyDescent="0.3">
      <c r="A28" s="17"/>
      <c r="B28" s="17"/>
      <c r="C28" s="17"/>
      <c r="D28" s="17"/>
      <c r="E28" s="17"/>
      <c r="F28" s="17"/>
      <c r="G28" s="17"/>
      <c r="H28" s="19"/>
      <c r="I28" s="18"/>
      <c r="J28" s="18"/>
      <c r="K28" s="16"/>
      <c r="L28" s="16"/>
    </row>
    <row r="29" spans="1:12" x14ac:dyDescent="0.3">
      <c r="A29">
        <v>12</v>
      </c>
      <c r="B29" s="2" t="s">
        <v>757</v>
      </c>
      <c r="L29" s="140">
        <v>20000</v>
      </c>
    </row>
    <row r="30" spans="1:12" x14ac:dyDescent="0.3">
      <c r="A30" s="17"/>
      <c r="B30" s="17"/>
      <c r="C30" s="17"/>
      <c r="D30" s="17"/>
      <c r="E30" s="17"/>
      <c r="F30" s="17"/>
      <c r="G30" s="17"/>
      <c r="H30" s="19"/>
      <c r="I30" s="18"/>
      <c r="J30" s="18"/>
      <c r="K30" s="16"/>
      <c r="L30" s="16"/>
    </row>
    <row r="31" spans="1:12" s="63" customFormat="1" ht="21" x14ac:dyDescent="0.4">
      <c r="B31" s="50" t="s">
        <v>1923</v>
      </c>
      <c r="C31" s="50"/>
      <c r="D31" s="50"/>
      <c r="E31" s="50"/>
      <c r="F31" s="50"/>
      <c r="G31" s="50"/>
      <c r="H31" s="50"/>
      <c r="I31" s="114"/>
      <c r="J31" s="114"/>
      <c r="L31" s="141">
        <f>L35-L33</f>
        <v>655000</v>
      </c>
    </row>
    <row r="32" spans="1:12" x14ac:dyDescent="0.3">
      <c r="A32" s="17"/>
      <c r="B32" s="17"/>
      <c r="C32" s="17"/>
      <c r="D32" s="17"/>
      <c r="E32" s="17"/>
      <c r="F32" s="17"/>
      <c r="G32" s="17"/>
      <c r="H32" s="19"/>
      <c r="I32" s="18"/>
      <c r="J32" s="18"/>
      <c r="K32" s="16"/>
      <c r="L32" s="16"/>
    </row>
    <row r="33" spans="1:12" ht="21" thickBot="1" x14ac:dyDescent="0.4">
      <c r="B33" s="13" t="s">
        <v>0</v>
      </c>
      <c r="C33" s="50"/>
      <c r="D33" s="50"/>
      <c r="E33" s="50"/>
      <c r="F33" s="50"/>
      <c r="G33" s="50"/>
      <c r="H33" s="99"/>
      <c r="K33" s="116"/>
      <c r="L33" s="9">
        <f>L7+L9+L11+L13+L15+L17+L19+L21+L23+L25+L27+L29</f>
        <v>1845000</v>
      </c>
    </row>
    <row r="34" spans="1:12" ht="15" thickTop="1" x14ac:dyDescent="0.3">
      <c r="A34" s="17"/>
      <c r="B34" s="17"/>
      <c r="C34" s="17"/>
      <c r="D34" s="17"/>
      <c r="E34" s="17"/>
      <c r="F34" s="17"/>
      <c r="G34" s="17"/>
      <c r="H34" s="19"/>
      <c r="I34" s="18"/>
      <c r="J34" s="18"/>
      <c r="K34" s="16"/>
      <c r="L34" s="16"/>
    </row>
    <row r="35" spans="1:12" ht="21" thickBot="1" x14ac:dyDescent="0.4">
      <c r="B35" s="13" t="s">
        <v>1811</v>
      </c>
      <c r="C35" s="50"/>
      <c r="D35" s="50"/>
      <c r="E35" s="50"/>
      <c r="F35" s="50"/>
      <c r="G35" s="50"/>
      <c r="H35" s="99"/>
      <c r="K35" s="116"/>
      <c r="L35" s="9">
        <v>2500000</v>
      </c>
    </row>
    <row r="36" spans="1:12" ht="15" thickTop="1" x14ac:dyDescent="0.3">
      <c r="A36" s="17"/>
      <c r="B36" s="17"/>
      <c r="C36" s="17"/>
      <c r="D36" s="17"/>
      <c r="E36" s="17"/>
      <c r="F36" s="17"/>
      <c r="G36" s="17"/>
      <c r="H36" s="19"/>
      <c r="I36" s="18"/>
      <c r="J36" s="18"/>
      <c r="K36" s="16"/>
      <c r="L36" s="16"/>
    </row>
    <row r="37" spans="1:12" x14ac:dyDescent="0.3">
      <c r="C37" s="8"/>
      <c r="D37" s="7"/>
      <c r="E37" s="7"/>
      <c r="F37"/>
      <c r="G37"/>
    </row>
    <row r="38" spans="1:12" x14ac:dyDescent="0.3">
      <c r="C38" s="8"/>
      <c r="D38" s="7"/>
      <c r="E38" s="7"/>
      <c r="F38"/>
      <c r="G38"/>
    </row>
    <row r="39" spans="1:12" x14ac:dyDescent="0.3">
      <c r="C39" s="8"/>
      <c r="D39" s="7"/>
      <c r="E39" s="7"/>
      <c r="F39"/>
      <c r="G39"/>
    </row>
    <row r="40" spans="1:12" x14ac:dyDescent="0.3">
      <c r="C40" s="8"/>
      <c r="D40" s="7"/>
      <c r="E40" s="7"/>
      <c r="F40"/>
      <c r="G40"/>
    </row>
    <row r="41" spans="1:12" ht="18" customHeight="1" x14ac:dyDescent="0.3">
      <c r="A41" s="5"/>
      <c r="B41" s="5"/>
      <c r="C41" s="5"/>
      <c r="D41" s="42"/>
      <c r="E41" s="42"/>
      <c r="F41" s="42"/>
      <c r="G41" s="42"/>
      <c r="H41" s="42"/>
      <c r="I41" s="42"/>
      <c r="J41" s="42"/>
      <c r="K41" s="41"/>
      <c r="L41" s="41"/>
    </row>
    <row r="42" spans="1:12" ht="18" customHeight="1" x14ac:dyDescent="0.3">
      <c r="A42" s="49" t="s">
        <v>1939</v>
      </c>
      <c r="B42" s="49"/>
      <c r="C42" s="49"/>
      <c r="D42" s="49"/>
      <c r="E42" s="49"/>
      <c r="F42" s="49"/>
      <c r="G42" s="45"/>
      <c r="H42" s="43"/>
      <c r="I42" s="43"/>
      <c r="J42" s="43"/>
      <c r="K42" s="43"/>
      <c r="L42" s="43"/>
    </row>
    <row r="43" spans="1:12" ht="18" customHeight="1" x14ac:dyDescent="0.3">
      <c r="A43" s="49" t="s">
        <v>1944</v>
      </c>
      <c r="B43" s="49"/>
      <c r="C43" s="49"/>
      <c r="D43" s="49"/>
      <c r="E43" s="49"/>
      <c r="F43" s="49"/>
      <c r="G43" s="45"/>
      <c r="H43" s="43"/>
      <c r="I43" s="43"/>
      <c r="J43" s="43"/>
      <c r="K43" s="43"/>
      <c r="L43" s="43"/>
    </row>
    <row r="44" spans="1:12" ht="18" customHeight="1" x14ac:dyDescent="0.3">
      <c r="A44" s="49" t="s">
        <v>1952</v>
      </c>
      <c r="B44" s="49"/>
      <c r="C44" s="49"/>
      <c r="D44" s="49"/>
      <c r="E44" s="49"/>
      <c r="F44" s="49"/>
      <c r="G44" s="45"/>
      <c r="H44" s="43"/>
      <c r="I44" s="43"/>
      <c r="J44" s="43"/>
      <c r="K44" s="43"/>
      <c r="L44" s="43"/>
    </row>
    <row r="45" spans="1:12" ht="18" customHeight="1" x14ac:dyDescent="0.3">
      <c r="A45" s="49" t="s">
        <v>1949</v>
      </c>
      <c r="B45" s="49"/>
      <c r="C45" s="49"/>
      <c r="D45" s="49"/>
      <c r="E45" s="49"/>
      <c r="F45" s="49"/>
      <c r="G45" s="45"/>
      <c r="H45" s="43"/>
      <c r="I45" s="43"/>
      <c r="J45" s="43"/>
      <c r="K45" s="43"/>
      <c r="L45" s="43"/>
    </row>
    <row r="46" spans="1:12" ht="18" customHeight="1" x14ac:dyDescent="0.3">
      <c r="A46" s="49" t="s">
        <v>2012</v>
      </c>
      <c r="B46" s="49"/>
      <c r="C46" s="49"/>
      <c r="D46" s="49"/>
      <c r="E46" s="49"/>
      <c r="F46" s="49"/>
      <c r="G46" s="45"/>
      <c r="H46" s="43"/>
      <c r="I46" s="43"/>
      <c r="J46" s="43"/>
      <c r="K46" s="43"/>
      <c r="L46" s="43"/>
    </row>
    <row r="47" spans="1:12" ht="18" customHeight="1" x14ac:dyDescent="0.3">
      <c r="A47" s="227" t="s">
        <v>1950</v>
      </c>
      <c r="B47" s="49"/>
      <c r="C47" s="49"/>
      <c r="D47" s="49"/>
      <c r="E47" s="49"/>
      <c r="F47" s="49"/>
      <c r="G47" s="45"/>
      <c r="H47" s="43"/>
      <c r="I47" s="43"/>
      <c r="J47" s="43"/>
      <c r="K47" s="43"/>
      <c r="L47" s="43"/>
    </row>
    <row r="48" spans="1:12" ht="18" customHeight="1" x14ac:dyDescent="0.3">
      <c r="A48" s="227" t="s">
        <v>1954</v>
      </c>
      <c r="B48" s="49"/>
      <c r="C48" s="49"/>
      <c r="D48" s="49"/>
      <c r="E48" s="49"/>
      <c r="F48" s="49"/>
      <c r="G48" s="45"/>
      <c r="H48" s="43"/>
      <c r="I48" s="43"/>
      <c r="J48" s="43"/>
      <c r="K48" s="43"/>
      <c r="L48" s="43"/>
    </row>
    <row r="49" spans="1:12" ht="18" customHeight="1" x14ac:dyDescent="0.3">
      <c r="A49" s="227" t="s">
        <v>1953</v>
      </c>
      <c r="B49" s="49"/>
      <c r="C49" s="49"/>
      <c r="D49" s="49"/>
      <c r="E49" s="49"/>
      <c r="F49" s="49"/>
      <c r="G49" s="45"/>
      <c r="H49" s="43"/>
      <c r="I49" s="43"/>
      <c r="J49" s="43"/>
      <c r="K49" s="43"/>
      <c r="L49" s="43"/>
    </row>
    <row r="50" spans="1:12" ht="18" customHeight="1" x14ac:dyDescent="0.3">
      <c r="A50" s="227" t="s">
        <v>1951</v>
      </c>
      <c r="B50" s="49"/>
      <c r="C50" s="49"/>
      <c r="D50" s="49"/>
      <c r="E50" s="49"/>
      <c r="F50" s="49"/>
      <c r="G50" s="45"/>
      <c r="H50" s="43"/>
      <c r="I50" s="43"/>
      <c r="J50" s="43"/>
      <c r="K50" s="43"/>
      <c r="L50" s="43"/>
    </row>
    <row r="51" spans="1:12" ht="18" customHeight="1" x14ac:dyDescent="0.3">
      <c r="A51" s="49" t="s">
        <v>2011</v>
      </c>
      <c r="B51" s="49"/>
      <c r="C51" s="49"/>
      <c r="D51" s="49"/>
      <c r="E51" s="49"/>
      <c r="F51" s="49"/>
      <c r="G51" s="45"/>
      <c r="H51" s="43"/>
      <c r="I51" s="43"/>
      <c r="J51" s="43"/>
      <c r="K51" s="43"/>
      <c r="L51" s="43"/>
    </row>
    <row r="52" spans="1:12" ht="18" customHeight="1" x14ac:dyDescent="0.3">
      <c r="A52" s="49" t="s">
        <v>1897</v>
      </c>
      <c r="B52" s="49"/>
      <c r="C52" s="49"/>
      <c r="D52" s="49"/>
      <c r="E52" s="49"/>
      <c r="F52" s="49"/>
      <c r="G52" s="45"/>
      <c r="H52" s="43"/>
      <c r="I52" s="43"/>
      <c r="J52" s="43"/>
      <c r="K52" s="43"/>
      <c r="L52" s="43"/>
    </row>
    <row r="53" spans="1:12" ht="18" customHeight="1" x14ac:dyDescent="0.3">
      <c r="A53" s="231" t="s">
        <v>1940</v>
      </c>
      <c r="B53" s="231"/>
      <c r="C53" s="230"/>
      <c r="D53" s="230"/>
      <c r="E53" s="230"/>
      <c r="F53" s="230"/>
      <c r="G53" s="230"/>
      <c r="H53" s="43"/>
      <c r="I53" s="43"/>
      <c r="J53" s="43"/>
      <c r="K53" s="43"/>
      <c r="L53" s="43"/>
    </row>
    <row r="54" spans="1:12" ht="18" customHeight="1" x14ac:dyDescent="0.3">
      <c r="A54" s="5"/>
      <c r="B54" s="5"/>
      <c r="C54" s="5"/>
      <c r="D54" s="42"/>
      <c r="E54" s="42"/>
      <c r="F54" s="42"/>
      <c r="G54" s="42"/>
      <c r="H54" s="42"/>
      <c r="I54" s="42"/>
      <c r="J54" s="42"/>
      <c r="K54" s="41"/>
      <c r="L54" s="41"/>
    </row>
    <row r="55" spans="1:12" ht="18" customHeight="1" x14ac:dyDescent="0.3">
      <c r="C55" s="8"/>
      <c r="D55" s="7"/>
      <c r="E55" s="7"/>
      <c r="F55"/>
      <c r="G55"/>
    </row>
    <row r="56" spans="1:12" x14ac:dyDescent="0.3">
      <c r="C56" s="8"/>
      <c r="D56" s="7"/>
      <c r="E56" s="7"/>
      <c r="F56"/>
      <c r="G56"/>
    </row>
    <row r="57" spans="1:12" x14ac:dyDescent="0.3">
      <c r="C57" s="8"/>
      <c r="D57" s="7"/>
      <c r="E57" s="7"/>
      <c r="F57"/>
      <c r="G57"/>
    </row>
    <row r="58" spans="1:12" x14ac:dyDescent="0.3">
      <c r="C58" s="8"/>
      <c r="D58" s="7"/>
      <c r="E58" s="7"/>
      <c r="F58"/>
      <c r="G58"/>
    </row>
    <row r="59" spans="1:12" x14ac:dyDescent="0.3">
      <c r="B59" s="5" t="s">
        <v>1890</v>
      </c>
      <c r="C59" s="8"/>
      <c r="D59" s="7"/>
      <c r="E59" s="7"/>
      <c r="F59"/>
      <c r="G59"/>
    </row>
    <row r="60" spans="1:12" x14ac:dyDescent="0.3">
      <c r="B60" s="17"/>
      <c r="C60" s="8"/>
      <c r="D60" s="7"/>
      <c r="E60" s="7"/>
      <c r="F60"/>
      <c r="G60"/>
    </row>
    <row r="61" spans="1:12" x14ac:dyDescent="0.3">
      <c r="B61" s="39" t="s">
        <v>1892</v>
      </c>
      <c r="C61" s="8"/>
      <c r="D61" s="7"/>
      <c r="E61" s="7"/>
      <c r="F61"/>
      <c r="G61"/>
    </row>
    <row r="62" spans="1:12" x14ac:dyDescent="0.3">
      <c r="B62" s="39" t="s">
        <v>1891</v>
      </c>
      <c r="C62" s="8"/>
      <c r="D62" s="7"/>
      <c r="E62" s="7"/>
      <c r="F62"/>
      <c r="G62"/>
    </row>
    <row r="63" spans="1:12" x14ac:dyDescent="0.3">
      <c r="B63" s="17"/>
      <c r="C63" s="8"/>
      <c r="D63" s="7"/>
      <c r="E63" s="7"/>
      <c r="F63"/>
      <c r="G63"/>
    </row>
    <row r="64" spans="1:12" x14ac:dyDescent="0.3">
      <c r="C64" s="8"/>
      <c r="D64" s="7"/>
      <c r="E64" s="1"/>
      <c r="F64"/>
      <c r="G64"/>
    </row>
    <row r="65" spans="2:7" x14ac:dyDescent="0.3">
      <c r="C65" s="8"/>
      <c r="D65" s="7"/>
      <c r="E65" s="1"/>
      <c r="F65"/>
      <c r="G65"/>
    </row>
    <row r="66" spans="2:7" x14ac:dyDescent="0.3">
      <c r="C66" s="8"/>
      <c r="D66" s="7"/>
      <c r="E66" s="1"/>
      <c r="F66"/>
      <c r="G66"/>
    </row>
    <row r="67" spans="2:7" x14ac:dyDescent="0.3">
      <c r="C67" s="8"/>
      <c r="D67" s="7"/>
      <c r="E67" s="1"/>
      <c r="F67"/>
      <c r="G67"/>
    </row>
    <row r="68" spans="2:7" x14ac:dyDescent="0.3">
      <c r="B68" s="5" t="s">
        <v>1909</v>
      </c>
      <c r="C68" s="8"/>
      <c r="D68" s="7"/>
      <c r="E68" s="1"/>
      <c r="F68"/>
      <c r="G68"/>
    </row>
    <row r="69" spans="2:7" x14ac:dyDescent="0.3">
      <c r="B69" s="39"/>
      <c r="C69" s="8"/>
      <c r="D69" s="7"/>
      <c r="E69" s="1"/>
      <c r="F69"/>
      <c r="G69"/>
    </row>
    <row r="70" spans="2:7" x14ac:dyDescent="0.3">
      <c r="B70" s="39" t="s">
        <v>2013</v>
      </c>
      <c r="C70" s="8"/>
      <c r="D70" s="7"/>
      <c r="E70" s="1"/>
      <c r="F70"/>
      <c r="G70"/>
    </row>
    <row r="71" spans="2:7" x14ac:dyDescent="0.3">
      <c r="B71" s="39" t="s">
        <v>1895</v>
      </c>
      <c r="C71" s="8"/>
      <c r="D71" s="7"/>
      <c r="E71" s="1"/>
      <c r="F71"/>
      <c r="G71"/>
    </row>
    <row r="72" spans="2:7" x14ac:dyDescent="0.3">
      <c r="B72" s="39" t="s">
        <v>1896</v>
      </c>
      <c r="C72" s="8"/>
      <c r="D72" s="7"/>
      <c r="E72" s="1"/>
      <c r="F72"/>
      <c r="G72"/>
    </row>
    <row r="73" spans="2:7" x14ac:dyDescent="0.3">
      <c r="B73" s="39" t="s">
        <v>1910</v>
      </c>
      <c r="C73" s="8"/>
      <c r="D73" s="7"/>
      <c r="E73" s="1"/>
      <c r="F73"/>
      <c r="G73"/>
    </row>
    <row r="74" spans="2:7" x14ac:dyDescent="0.3">
      <c r="B74" s="17"/>
      <c r="C74" s="8"/>
      <c r="D74" s="7"/>
      <c r="E74" s="1"/>
      <c r="F74"/>
      <c r="G74"/>
    </row>
    <row r="75" spans="2:7" x14ac:dyDescent="0.3">
      <c r="B75" s="39" t="s">
        <v>1893</v>
      </c>
      <c r="C75" s="8"/>
      <c r="D75" s="7"/>
      <c r="E75" s="1"/>
      <c r="F75"/>
      <c r="G75"/>
    </row>
    <row r="76" spans="2:7" x14ac:dyDescent="0.3">
      <c r="B76" s="39" t="s">
        <v>1894</v>
      </c>
      <c r="C76" s="3"/>
      <c r="D76" s="7"/>
      <c r="E76" s="1"/>
      <c r="F76"/>
      <c r="G76"/>
    </row>
    <row r="77" spans="2:7" x14ac:dyDescent="0.3">
      <c r="B77" s="56"/>
      <c r="C77" s="3"/>
      <c r="D77" s="7"/>
      <c r="E77" s="1"/>
      <c r="F77"/>
      <c r="G77"/>
    </row>
    <row r="78" spans="2:7" x14ac:dyDescent="0.3">
      <c r="B78"/>
      <c r="C78" s="3"/>
      <c r="D78" s="7"/>
      <c r="E78" s="1"/>
      <c r="F78"/>
      <c r="G78"/>
    </row>
    <row r="79" spans="2:7" x14ac:dyDescent="0.3">
      <c r="B79"/>
      <c r="C79" s="3"/>
      <c r="D79" s="7"/>
      <c r="E79" s="1"/>
      <c r="F79"/>
      <c r="G79"/>
    </row>
    <row r="80" spans="2:7" x14ac:dyDescent="0.3">
      <c r="B80" s="25"/>
      <c r="C80" s="3"/>
      <c r="D80" s="7"/>
      <c r="E80" s="1"/>
      <c r="F80"/>
      <c r="G80"/>
    </row>
    <row r="81" spans="2:7" x14ac:dyDescent="0.3">
      <c r="B81" s="25"/>
      <c r="C81" s="3"/>
      <c r="D81" s="1"/>
      <c r="E81" s="1"/>
      <c r="F81"/>
      <c r="G81"/>
    </row>
    <row r="82" spans="2:7" x14ac:dyDescent="0.3">
      <c r="B82" s="5" t="s">
        <v>1898</v>
      </c>
      <c r="C82" s="3"/>
      <c r="D82" s="1"/>
      <c r="E82" s="1"/>
      <c r="F82"/>
      <c r="G82"/>
    </row>
    <row r="83" spans="2:7" x14ac:dyDescent="0.3">
      <c r="B83" s="40"/>
      <c r="C83" s="3"/>
      <c r="D83" s="1"/>
      <c r="E83" s="1"/>
      <c r="F83"/>
      <c r="G83"/>
    </row>
    <row r="84" spans="2:7" x14ac:dyDescent="0.3">
      <c r="B84" s="111" t="s">
        <v>1899</v>
      </c>
      <c r="C84" s="3"/>
      <c r="D84" s="1"/>
      <c r="E84" s="1"/>
      <c r="F84"/>
      <c r="G84"/>
    </row>
    <row r="85" spans="2:7" x14ac:dyDescent="0.3">
      <c r="B85" s="40"/>
      <c r="D85" s="1"/>
      <c r="E85" s="1"/>
      <c r="F85"/>
      <c r="G85"/>
    </row>
    <row r="86" spans="2:7" x14ac:dyDescent="0.3">
      <c r="B86" s="25"/>
      <c r="D86" s="1"/>
      <c r="E86" s="1"/>
      <c r="F86"/>
      <c r="G86"/>
    </row>
    <row r="87" spans="2:7" x14ac:dyDescent="0.3">
      <c r="B87" s="25"/>
      <c r="D87" s="1"/>
      <c r="E87" s="1"/>
      <c r="F87"/>
      <c r="G87"/>
    </row>
    <row r="88" spans="2:7" x14ac:dyDescent="0.3">
      <c r="B88" s="25"/>
      <c r="D88" s="1"/>
      <c r="E88" s="1"/>
      <c r="F88"/>
      <c r="G88"/>
    </row>
    <row r="89" spans="2:7" x14ac:dyDescent="0.3">
      <c r="B89" s="25"/>
      <c r="D89" s="1"/>
      <c r="E89" s="1"/>
      <c r="F89"/>
      <c r="G89"/>
    </row>
    <row r="90" spans="2:7" x14ac:dyDescent="0.3">
      <c r="B90" s="5" t="s">
        <v>1900</v>
      </c>
      <c r="D90" s="1"/>
      <c r="E90" s="1"/>
      <c r="F90"/>
      <c r="G90"/>
    </row>
    <row r="91" spans="2:7" x14ac:dyDescent="0.3">
      <c r="B91" s="39"/>
      <c r="D91" s="1"/>
      <c r="E91" s="1"/>
      <c r="F91"/>
      <c r="G91"/>
    </row>
    <row r="92" spans="2:7" x14ac:dyDescent="0.3">
      <c r="B92" s="39" t="s">
        <v>1907</v>
      </c>
      <c r="D92" s="1"/>
      <c r="E92" s="1"/>
      <c r="F92"/>
      <c r="G92"/>
    </row>
    <row r="93" spans="2:7" x14ac:dyDescent="0.3">
      <c r="B93" s="39" t="s">
        <v>1901</v>
      </c>
      <c r="D93" s="1"/>
      <c r="E93" s="1"/>
      <c r="F93"/>
      <c r="G93"/>
    </row>
    <row r="94" spans="2:7" x14ac:dyDescent="0.3">
      <c r="B94" s="39" t="s">
        <v>1902</v>
      </c>
      <c r="D94" s="1"/>
      <c r="E94" s="1"/>
      <c r="F94"/>
      <c r="G94"/>
    </row>
    <row r="95" spans="2:7" x14ac:dyDescent="0.3">
      <c r="B95" s="39" t="s">
        <v>1903</v>
      </c>
      <c r="D95" s="1"/>
      <c r="E95" s="1"/>
      <c r="F95"/>
      <c r="G95"/>
    </row>
    <row r="96" spans="2:7" x14ac:dyDescent="0.3">
      <c r="B96" s="39"/>
      <c r="D96" s="1"/>
      <c r="E96" s="1"/>
      <c r="F96"/>
      <c r="G96"/>
    </row>
    <row r="97" spans="2:7" x14ac:dyDescent="0.3">
      <c r="B97" s="39" t="s">
        <v>1904</v>
      </c>
      <c r="D97" s="1"/>
      <c r="E97" s="1"/>
      <c r="F97"/>
      <c r="G97"/>
    </row>
    <row r="98" spans="2:7" x14ac:dyDescent="0.3">
      <c r="B98" s="39" t="s">
        <v>1905</v>
      </c>
      <c r="D98" s="1"/>
      <c r="E98" s="1"/>
      <c r="F98"/>
      <c r="G98"/>
    </row>
    <row r="99" spans="2:7" x14ac:dyDescent="0.3">
      <c r="B99" s="39" t="s">
        <v>1906</v>
      </c>
      <c r="D99" s="1"/>
      <c r="E99" s="1"/>
      <c r="F99"/>
      <c r="G99"/>
    </row>
    <row r="100" spans="2:7" x14ac:dyDescent="0.3">
      <c r="B100" s="39"/>
      <c r="D100" s="1"/>
      <c r="E100" s="1"/>
      <c r="F100"/>
      <c r="G100"/>
    </row>
    <row r="101" spans="2:7" x14ac:dyDescent="0.3">
      <c r="B101" s="39" t="s">
        <v>1908</v>
      </c>
      <c r="D101" s="1"/>
      <c r="E101" s="1"/>
      <c r="F101"/>
      <c r="G101"/>
    </row>
    <row r="102" spans="2:7" x14ac:dyDescent="0.3">
      <c r="B102" s="39"/>
      <c r="D102" s="1"/>
      <c r="E102" s="1"/>
      <c r="F102"/>
      <c r="G102"/>
    </row>
    <row r="103" spans="2:7" x14ac:dyDescent="0.3">
      <c r="D103" s="1"/>
      <c r="E103" s="1"/>
      <c r="F103"/>
      <c r="G103"/>
    </row>
    <row r="104" spans="2:7" x14ac:dyDescent="0.3">
      <c r="D104" s="1"/>
      <c r="E104" s="1"/>
      <c r="F104"/>
      <c r="G104"/>
    </row>
    <row r="105" spans="2:7" x14ac:dyDescent="0.3">
      <c r="B105"/>
      <c r="D105" s="1"/>
      <c r="E105" s="1"/>
      <c r="F105"/>
      <c r="G105"/>
    </row>
    <row r="106" spans="2:7" x14ac:dyDescent="0.3">
      <c r="B106"/>
      <c r="D106" s="1"/>
      <c r="E106" s="1"/>
      <c r="F106"/>
      <c r="G106"/>
    </row>
    <row r="107" spans="2:7" x14ac:dyDescent="0.3">
      <c r="B107"/>
      <c r="D107" s="1"/>
      <c r="E107" s="1"/>
      <c r="F107"/>
      <c r="G107"/>
    </row>
  </sheetData>
  <sheetProtection algorithmName="SHA-512" hashValue="FLoTqfEuht7g5yAW5QvAQXQWewwv5GgnrenfAX8KyiyjBRp7niLvPklsueh6Hl+KEv3SheGSl7/CctXQtSzzuQ==" saltValue="C0agZwKWgEbDLzUgtiMCnQ==" spinCount="100000" sheet="1" insertHyperlinks="0"/>
  <mergeCells count="5">
    <mergeCell ref="A53:G53"/>
    <mergeCell ref="A1:L1"/>
    <mergeCell ref="A2:B2"/>
    <mergeCell ref="A3:I3"/>
    <mergeCell ref="A8:L8"/>
  </mergeCells>
  <hyperlinks>
    <hyperlink ref="B84" r:id="rId1" xr:uid="{87342AFD-2E8B-4E94-9F58-29E2F36D684B}"/>
  </hyperlinks>
  <pageMargins left="0.51181102362204722" right="0.39370078740157483" top="0.98425196850393704" bottom="3.22" header="0.31496062992125984" footer="0.31496062992125984"/>
  <pageSetup paperSize="9" scale="44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0B3B-76FB-4ADC-973B-480AADEB6363}">
  <sheetPr codeName="Tabelle15">
    <pageSetUpPr fitToPage="1"/>
  </sheetPr>
  <dimension ref="A1:L90"/>
  <sheetViews>
    <sheetView zoomScale="90" zoomScaleNormal="90" workbookViewId="0">
      <pane ySplit="6" topLeftCell="A7" activePane="bottomLeft" state="frozen"/>
      <selection activeCell="B45" sqref="B45"/>
      <selection pane="bottomLeft" activeCell="B47" sqref="B47:B90"/>
    </sheetView>
  </sheetViews>
  <sheetFormatPr baseColWidth="10" defaultRowHeight="14.4" x14ac:dyDescent="0.3"/>
  <cols>
    <col min="1" max="1" width="10.44140625" customWidth="1"/>
    <col min="2" max="2" width="109.77734375" style="2" customWidth="1"/>
    <col min="3" max="6" width="8.21875" style="2" customWidth="1"/>
    <col min="7" max="7" width="9.88671875" style="2" customWidth="1"/>
    <col min="8" max="8" width="7.77734375" style="2" customWidth="1"/>
    <col min="9" max="9" width="15.88671875" style="1" customWidth="1"/>
    <col min="10" max="10" width="20.5546875" style="1" customWidth="1"/>
    <col min="11" max="11" width="21.44140625" customWidth="1"/>
    <col min="12" max="12" width="26.33203125" customWidth="1"/>
    <col min="14" max="14" width="13.88671875" bestFit="1" customWidth="1"/>
  </cols>
  <sheetData>
    <row r="1" spans="1:12" ht="27" customHeight="1" x14ac:dyDescent="0.3">
      <c r="A1" s="229" t="s">
        <v>1816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1971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 t="s">
        <v>672</v>
      </c>
      <c r="L6" s="37"/>
    </row>
    <row r="7" spans="1:12" x14ac:dyDescent="0.3">
      <c r="A7" s="17"/>
      <c r="B7" s="17"/>
      <c r="C7" s="17"/>
      <c r="D7" s="17"/>
      <c r="E7" s="17"/>
      <c r="F7" s="17"/>
      <c r="G7" s="17"/>
      <c r="H7" s="19"/>
      <c r="I7" s="18"/>
      <c r="J7" s="18"/>
      <c r="K7" s="16"/>
      <c r="L7" s="16"/>
    </row>
    <row r="8" spans="1:12" x14ac:dyDescent="0.3">
      <c r="A8" s="2">
        <v>1</v>
      </c>
      <c r="B8" s="25" t="s">
        <v>1717</v>
      </c>
      <c r="C8" s="25"/>
      <c r="D8" s="25"/>
      <c r="E8" s="25"/>
      <c r="F8" s="25"/>
      <c r="G8" s="25"/>
      <c r="H8" s="2">
        <v>1</v>
      </c>
      <c r="I8" s="2"/>
      <c r="J8" s="20">
        <v>300000</v>
      </c>
      <c r="K8" s="2"/>
      <c r="L8" s="20">
        <v>300000</v>
      </c>
    </row>
    <row r="9" spans="1:12" x14ac:dyDescent="0.3">
      <c r="A9" s="39"/>
      <c r="B9" s="39"/>
      <c r="C9" s="39"/>
      <c r="D9" s="39"/>
      <c r="E9" s="39"/>
      <c r="F9" s="39"/>
      <c r="G9" s="39"/>
      <c r="H9" s="39"/>
      <c r="I9" s="38"/>
      <c r="J9" s="38"/>
      <c r="K9" s="37"/>
      <c r="L9" s="37"/>
    </row>
    <row r="10" spans="1:12" x14ac:dyDescent="0.3">
      <c r="A10" s="2">
        <v>2</v>
      </c>
      <c r="B10" s="25" t="s">
        <v>1718</v>
      </c>
      <c r="C10" s="25"/>
      <c r="D10" s="25"/>
      <c r="E10" s="25"/>
      <c r="F10" s="25"/>
      <c r="G10" s="25"/>
      <c r="H10" s="8">
        <v>50</v>
      </c>
      <c r="I10" s="7"/>
      <c r="J10" s="36">
        <v>20000</v>
      </c>
      <c r="K10" s="26"/>
      <c r="L10" s="20">
        <f>J10*H10</f>
        <v>1000000</v>
      </c>
    </row>
    <row r="11" spans="1:12" x14ac:dyDescent="0.3">
      <c r="A11" s="17"/>
      <c r="B11" s="17"/>
      <c r="C11" s="17"/>
      <c r="D11" s="17"/>
      <c r="E11" s="17"/>
      <c r="F11" s="17"/>
      <c r="G11" s="17"/>
      <c r="H11" s="19"/>
      <c r="I11" s="18"/>
      <c r="J11" s="87"/>
      <c r="K11" s="16"/>
      <c r="L11" s="16"/>
    </row>
    <row r="12" spans="1:12" x14ac:dyDescent="0.3">
      <c r="A12" s="2">
        <v>3</v>
      </c>
      <c r="B12" s="46" t="s">
        <v>1719</v>
      </c>
      <c r="C12" s="46"/>
      <c r="D12" s="46"/>
      <c r="E12" s="46"/>
      <c r="F12" s="46"/>
      <c r="G12" s="46"/>
      <c r="H12" s="8">
        <v>10</v>
      </c>
      <c r="I12" s="7"/>
      <c r="J12" s="36">
        <v>30000</v>
      </c>
      <c r="K12" s="26"/>
      <c r="L12" s="20">
        <f>J12*H12</f>
        <v>300000</v>
      </c>
    </row>
    <row r="13" spans="1:12" x14ac:dyDescent="0.3">
      <c r="A13" s="17"/>
      <c r="B13" s="17"/>
      <c r="C13" s="17"/>
      <c r="D13" s="17"/>
      <c r="E13" s="17"/>
      <c r="F13" s="17"/>
      <c r="G13" s="17"/>
      <c r="H13" s="19"/>
      <c r="I13" s="18"/>
      <c r="J13" s="87"/>
      <c r="K13" s="16"/>
      <c r="L13" s="16"/>
    </row>
    <row r="14" spans="1:12" ht="21" x14ac:dyDescent="0.4">
      <c r="A14" s="63"/>
      <c r="B14" s="50" t="s">
        <v>1923</v>
      </c>
      <c r="C14" s="50"/>
      <c r="D14" s="50"/>
      <c r="E14" s="50"/>
      <c r="F14" s="50"/>
      <c r="G14" s="50"/>
      <c r="H14" s="50"/>
      <c r="I14" s="114"/>
      <c r="J14" s="114"/>
      <c r="K14" s="63"/>
      <c r="L14" s="141">
        <f>L18-L16</f>
        <v>400000</v>
      </c>
    </row>
    <row r="15" spans="1:12" x14ac:dyDescent="0.3">
      <c r="A15" s="17"/>
      <c r="B15" s="17"/>
      <c r="C15" s="17"/>
      <c r="D15" s="17"/>
      <c r="E15" s="17"/>
      <c r="F15" s="17"/>
      <c r="G15" s="17"/>
      <c r="H15" s="19"/>
      <c r="I15" s="18"/>
      <c r="J15" s="18"/>
      <c r="K15" s="16"/>
      <c r="L15" s="16"/>
    </row>
    <row r="16" spans="1:12" ht="21" thickBot="1" x14ac:dyDescent="0.4">
      <c r="B16" s="13" t="s">
        <v>0</v>
      </c>
      <c r="C16" s="50"/>
      <c r="D16" s="50"/>
      <c r="E16" s="50"/>
      <c r="F16" s="50"/>
      <c r="G16" s="50"/>
      <c r="H16" s="99"/>
      <c r="K16" s="116"/>
      <c r="L16" s="9">
        <f>L8+L10+L12</f>
        <v>1600000</v>
      </c>
    </row>
    <row r="17" spans="1:12" ht="15" thickTop="1" x14ac:dyDescent="0.3">
      <c r="A17" s="17"/>
      <c r="B17" s="17"/>
      <c r="C17" s="17"/>
      <c r="D17" s="17"/>
      <c r="E17" s="17"/>
      <c r="F17" s="17"/>
      <c r="G17" s="17"/>
      <c r="H17" s="19"/>
      <c r="I17" s="18"/>
      <c r="J17" s="18"/>
      <c r="K17" s="16"/>
      <c r="L17" s="16"/>
    </row>
    <row r="18" spans="1:12" ht="21" thickBot="1" x14ac:dyDescent="0.4">
      <c r="B18" s="13" t="s">
        <v>1815</v>
      </c>
      <c r="C18" s="50"/>
      <c r="D18" s="50"/>
      <c r="E18" s="50"/>
      <c r="F18" s="50"/>
      <c r="G18" s="50"/>
      <c r="H18" s="99"/>
      <c r="K18" s="116"/>
      <c r="L18" s="9">
        <v>2000000</v>
      </c>
    </row>
    <row r="19" spans="1:12" ht="15" thickTop="1" x14ac:dyDescent="0.3">
      <c r="A19" s="17"/>
      <c r="B19" s="17"/>
      <c r="C19" s="17"/>
      <c r="D19" s="17"/>
      <c r="E19" s="17"/>
      <c r="F19" s="17"/>
      <c r="G19" s="17"/>
      <c r="H19" s="19"/>
      <c r="I19" s="18"/>
      <c r="J19" s="18"/>
      <c r="K19" s="16"/>
      <c r="L19" s="16"/>
    </row>
    <row r="20" spans="1:12" x14ac:dyDescent="0.3">
      <c r="C20" s="8"/>
      <c r="D20" s="7"/>
      <c r="E20" s="7"/>
      <c r="F20"/>
      <c r="G20"/>
    </row>
    <row r="21" spans="1:12" x14ac:dyDescent="0.3">
      <c r="C21" s="8"/>
      <c r="D21" s="7"/>
      <c r="E21" s="7"/>
      <c r="F21"/>
      <c r="G21"/>
    </row>
    <row r="22" spans="1:12" x14ac:dyDescent="0.3">
      <c r="C22" s="8"/>
      <c r="D22" s="7"/>
      <c r="E22" s="7"/>
      <c r="F22"/>
      <c r="G22"/>
    </row>
    <row r="23" spans="1:12" x14ac:dyDescent="0.3">
      <c r="C23" s="8"/>
      <c r="D23" s="7"/>
      <c r="E23" s="7"/>
      <c r="F23"/>
      <c r="G23"/>
    </row>
    <row r="24" spans="1:12" ht="18" customHeight="1" x14ac:dyDescent="0.3">
      <c r="A24" s="5"/>
      <c r="B24" s="5"/>
      <c r="C24" s="5"/>
      <c r="D24" s="42"/>
      <c r="E24" s="42"/>
      <c r="F24" s="42"/>
      <c r="G24" s="42"/>
      <c r="H24" s="42"/>
      <c r="I24" s="42"/>
      <c r="J24" s="42"/>
      <c r="K24" s="41"/>
      <c r="L24" s="41"/>
    </row>
    <row r="25" spans="1:12" ht="18" customHeight="1" x14ac:dyDescent="0.3">
      <c r="A25" s="49" t="s">
        <v>1939</v>
      </c>
      <c r="B25" s="49"/>
      <c r="C25" s="49"/>
      <c r="D25" s="49"/>
      <c r="E25" s="49"/>
      <c r="F25" s="49"/>
      <c r="G25" s="45"/>
      <c r="H25" s="43"/>
      <c r="I25" s="43"/>
      <c r="J25" s="43"/>
      <c r="K25" s="43"/>
      <c r="L25" s="43"/>
    </row>
    <row r="26" spans="1:12" ht="18" customHeight="1" x14ac:dyDescent="0.3">
      <c r="A26" s="49" t="s">
        <v>1944</v>
      </c>
      <c r="B26" s="49"/>
      <c r="C26" s="49"/>
      <c r="D26" s="49"/>
      <c r="E26" s="49"/>
      <c r="F26" s="49"/>
      <c r="G26" s="45"/>
      <c r="H26" s="43"/>
      <c r="I26" s="43"/>
      <c r="J26" s="43"/>
      <c r="K26" s="43"/>
      <c r="L26" s="43"/>
    </row>
    <row r="27" spans="1:12" ht="18" customHeight="1" x14ac:dyDescent="0.3">
      <c r="A27" s="49" t="s">
        <v>1952</v>
      </c>
      <c r="B27" s="49"/>
      <c r="C27" s="49"/>
      <c r="D27" s="49"/>
      <c r="E27" s="49"/>
      <c r="F27" s="49"/>
      <c r="G27" s="45"/>
      <c r="H27" s="43"/>
      <c r="I27" s="43"/>
      <c r="J27" s="43"/>
      <c r="K27" s="43"/>
      <c r="L27" s="43"/>
    </row>
    <row r="28" spans="1:12" ht="18" customHeight="1" x14ac:dyDescent="0.3">
      <c r="A28" s="49" t="s">
        <v>1949</v>
      </c>
      <c r="B28" s="49"/>
      <c r="C28" s="49"/>
      <c r="D28" s="49"/>
      <c r="E28" s="49"/>
      <c r="F28" s="49"/>
      <c r="G28" s="45"/>
      <c r="H28" s="43"/>
      <c r="I28" s="43"/>
      <c r="J28" s="43"/>
      <c r="K28" s="43"/>
      <c r="L28" s="43"/>
    </row>
    <row r="29" spans="1:12" ht="18" customHeight="1" x14ac:dyDescent="0.3">
      <c r="A29" s="49" t="s">
        <v>2012</v>
      </c>
      <c r="B29" s="49"/>
      <c r="C29" s="49"/>
      <c r="D29" s="49"/>
      <c r="E29" s="49"/>
      <c r="F29" s="49"/>
      <c r="G29" s="45"/>
      <c r="H29" s="43"/>
      <c r="I29" s="43"/>
      <c r="J29" s="43"/>
      <c r="K29" s="43"/>
      <c r="L29" s="43"/>
    </row>
    <row r="30" spans="1:12" ht="18" customHeight="1" x14ac:dyDescent="0.3">
      <c r="A30" s="227" t="s">
        <v>1950</v>
      </c>
      <c r="B30" s="49"/>
      <c r="C30" s="49"/>
      <c r="D30" s="49"/>
      <c r="E30" s="49"/>
      <c r="F30" s="49"/>
      <c r="G30" s="45"/>
      <c r="H30" s="43"/>
      <c r="I30" s="43"/>
      <c r="J30" s="43"/>
      <c r="K30" s="43"/>
      <c r="L30" s="43"/>
    </row>
    <row r="31" spans="1:12" ht="18" customHeight="1" x14ac:dyDescent="0.3">
      <c r="A31" s="227" t="s">
        <v>1954</v>
      </c>
      <c r="B31" s="49"/>
      <c r="C31" s="49"/>
      <c r="D31" s="49"/>
      <c r="E31" s="49"/>
      <c r="F31" s="49"/>
      <c r="G31" s="45"/>
      <c r="H31" s="43"/>
      <c r="I31" s="43"/>
      <c r="J31" s="43"/>
      <c r="K31" s="43"/>
      <c r="L31" s="43"/>
    </row>
    <row r="32" spans="1:12" ht="18" customHeight="1" x14ac:dyDescent="0.3">
      <c r="A32" s="227" t="s">
        <v>1953</v>
      </c>
      <c r="B32" s="49"/>
      <c r="C32" s="49"/>
      <c r="D32" s="49"/>
      <c r="E32" s="49"/>
      <c r="F32" s="49"/>
      <c r="G32" s="45"/>
      <c r="H32" s="43"/>
      <c r="I32" s="43"/>
      <c r="J32" s="43"/>
      <c r="K32" s="43"/>
      <c r="L32" s="43"/>
    </row>
    <row r="33" spans="1:12" ht="18" customHeight="1" x14ac:dyDescent="0.3">
      <c r="A33" s="227" t="s">
        <v>1951</v>
      </c>
      <c r="B33" s="49"/>
      <c r="C33" s="49"/>
      <c r="D33" s="49"/>
      <c r="E33" s="49"/>
      <c r="F33" s="49"/>
      <c r="G33" s="45"/>
      <c r="H33" s="43"/>
      <c r="I33" s="43"/>
      <c r="J33" s="43"/>
      <c r="K33" s="43"/>
      <c r="L33" s="43"/>
    </row>
    <row r="34" spans="1:12" ht="18" customHeight="1" x14ac:dyDescent="0.3">
      <c r="A34" s="49" t="s">
        <v>2011</v>
      </c>
      <c r="B34" s="49"/>
      <c r="C34" s="49"/>
      <c r="D34" s="49"/>
      <c r="E34" s="49"/>
      <c r="F34" s="49"/>
      <c r="G34" s="45"/>
      <c r="H34" s="43"/>
      <c r="I34" s="43"/>
      <c r="J34" s="43"/>
      <c r="K34" s="43"/>
      <c r="L34" s="43"/>
    </row>
    <row r="35" spans="1:12" ht="18" customHeight="1" x14ac:dyDescent="0.3">
      <c r="A35" s="49" t="s">
        <v>1897</v>
      </c>
      <c r="B35" s="49"/>
      <c r="C35" s="49"/>
      <c r="D35" s="49"/>
      <c r="E35" s="49"/>
      <c r="F35" s="49"/>
      <c r="G35" s="45"/>
      <c r="H35" s="43"/>
      <c r="I35" s="43"/>
      <c r="J35" s="43"/>
      <c r="K35" s="43"/>
      <c r="L35" s="43"/>
    </row>
    <row r="36" spans="1:12" ht="18" customHeight="1" x14ac:dyDescent="0.3">
      <c r="A36" s="231" t="s">
        <v>1940</v>
      </c>
      <c r="B36" s="231"/>
      <c r="C36" s="230"/>
      <c r="D36" s="230"/>
      <c r="E36" s="230"/>
      <c r="F36" s="230"/>
      <c r="G36" s="230"/>
      <c r="H36" s="43"/>
      <c r="I36" s="43"/>
      <c r="J36" s="43"/>
      <c r="K36" s="43"/>
      <c r="L36" s="43"/>
    </row>
    <row r="37" spans="1:12" ht="18" customHeight="1" x14ac:dyDescent="0.3">
      <c r="A37" s="5"/>
      <c r="B37" s="5"/>
      <c r="C37" s="5"/>
      <c r="D37" s="42"/>
      <c r="E37" s="42"/>
      <c r="F37" s="42"/>
      <c r="G37" s="42"/>
      <c r="H37" s="42"/>
      <c r="I37" s="42"/>
      <c r="J37" s="42"/>
      <c r="K37" s="41"/>
      <c r="L37" s="41"/>
    </row>
    <row r="38" spans="1:12" x14ac:dyDescent="0.3">
      <c r="C38" s="8"/>
      <c r="D38" s="7"/>
      <c r="E38" s="7"/>
      <c r="F38"/>
      <c r="G38"/>
    </row>
    <row r="39" spans="1:12" x14ac:dyDescent="0.3">
      <c r="C39" s="8"/>
      <c r="D39" s="7"/>
      <c r="E39" s="7"/>
      <c r="F39"/>
      <c r="G39"/>
    </row>
    <row r="40" spans="1:12" x14ac:dyDescent="0.3">
      <c r="C40" s="8"/>
      <c r="D40" s="7"/>
      <c r="E40" s="7"/>
      <c r="F40"/>
      <c r="G40"/>
    </row>
    <row r="41" spans="1:12" x14ac:dyDescent="0.3">
      <c r="C41" s="8"/>
      <c r="D41" s="7"/>
      <c r="E41" s="7"/>
      <c r="F41"/>
      <c r="G41"/>
    </row>
    <row r="42" spans="1:12" x14ac:dyDescent="0.3">
      <c r="B42" s="5" t="s">
        <v>1890</v>
      </c>
      <c r="C42" s="8"/>
      <c r="D42" s="7"/>
      <c r="E42" s="7"/>
      <c r="F42"/>
      <c r="G42"/>
    </row>
    <row r="43" spans="1:12" x14ac:dyDescent="0.3">
      <c r="B43" s="17"/>
      <c r="C43" s="8"/>
      <c r="D43" s="7"/>
      <c r="E43" s="7"/>
      <c r="F43"/>
      <c r="G43"/>
    </row>
    <row r="44" spans="1:12" x14ac:dyDescent="0.3">
      <c r="B44" s="39" t="s">
        <v>1892</v>
      </c>
      <c r="C44" s="8"/>
      <c r="D44" s="7"/>
      <c r="E44" s="7"/>
      <c r="F44"/>
      <c r="G44"/>
    </row>
    <row r="45" spans="1:12" x14ac:dyDescent="0.3">
      <c r="B45" s="39" t="s">
        <v>1891</v>
      </c>
      <c r="C45" s="8"/>
      <c r="D45" s="7"/>
      <c r="E45" s="7"/>
      <c r="F45"/>
      <c r="G45"/>
    </row>
    <row r="46" spans="1:12" x14ac:dyDescent="0.3">
      <c r="B46" s="17"/>
      <c r="C46" s="8"/>
      <c r="D46" s="7"/>
      <c r="E46" s="7"/>
      <c r="F46"/>
      <c r="G46"/>
    </row>
    <row r="47" spans="1:12" x14ac:dyDescent="0.3">
      <c r="C47" s="8"/>
      <c r="D47" s="7"/>
      <c r="E47" s="1"/>
      <c r="F47"/>
      <c r="G47"/>
    </row>
    <row r="48" spans="1:12" x14ac:dyDescent="0.3">
      <c r="C48" s="8"/>
      <c r="D48" s="7"/>
      <c r="E48" s="1"/>
      <c r="F48"/>
      <c r="G48"/>
    </row>
    <row r="49" spans="2:7" x14ac:dyDescent="0.3">
      <c r="C49" s="8"/>
      <c r="D49" s="7"/>
      <c r="E49" s="1"/>
      <c r="F49"/>
      <c r="G49"/>
    </row>
    <row r="50" spans="2:7" x14ac:dyDescent="0.3">
      <c r="C50" s="8"/>
      <c r="D50" s="7"/>
      <c r="E50" s="1"/>
      <c r="F50"/>
      <c r="G50"/>
    </row>
    <row r="51" spans="2:7" x14ac:dyDescent="0.3">
      <c r="B51" s="5" t="s">
        <v>1909</v>
      </c>
      <c r="C51" s="8"/>
      <c r="D51" s="7"/>
      <c r="E51" s="1"/>
      <c r="F51"/>
      <c r="G51"/>
    </row>
    <row r="52" spans="2:7" x14ac:dyDescent="0.3">
      <c r="B52" s="39"/>
      <c r="C52" s="8"/>
      <c r="D52" s="7"/>
      <c r="E52" s="1"/>
      <c r="F52"/>
      <c r="G52"/>
    </row>
    <row r="53" spans="2:7" x14ac:dyDescent="0.3">
      <c r="B53" s="39" t="s">
        <v>2013</v>
      </c>
      <c r="C53" s="8"/>
      <c r="D53" s="7"/>
      <c r="E53" s="1"/>
      <c r="F53"/>
      <c r="G53"/>
    </row>
    <row r="54" spans="2:7" x14ac:dyDescent="0.3">
      <c r="B54" s="39" t="s">
        <v>1895</v>
      </c>
      <c r="C54" s="8"/>
      <c r="D54" s="7"/>
      <c r="E54" s="1"/>
      <c r="F54"/>
      <c r="G54"/>
    </row>
    <row r="55" spans="2:7" x14ac:dyDescent="0.3">
      <c r="B55" s="39" t="s">
        <v>1896</v>
      </c>
      <c r="C55" s="8"/>
      <c r="D55" s="7"/>
      <c r="E55" s="1"/>
      <c r="F55"/>
      <c r="G55"/>
    </row>
    <row r="56" spans="2:7" x14ac:dyDescent="0.3">
      <c r="B56" s="39" t="s">
        <v>1910</v>
      </c>
      <c r="C56" s="8"/>
      <c r="D56" s="7"/>
      <c r="E56" s="1"/>
      <c r="F56"/>
      <c r="G56"/>
    </row>
    <row r="57" spans="2:7" x14ac:dyDescent="0.3">
      <c r="B57" s="17"/>
      <c r="C57" s="8"/>
      <c r="D57" s="7"/>
      <c r="E57" s="1"/>
      <c r="F57"/>
      <c r="G57"/>
    </row>
    <row r="58" spans="2:7" x14ac:dyDescent="0.3">
      <c r="B58" s="39" t="s">
        <v>1893</v>
      </c>
      <c r="C58" s="8"/>
      <c r="D58" s="7"/>
      <c r="E58" s="1"/>
      <c r="F58"/>
      <c r="G58"/>
    </row>
    <row r="59" spans="2:7" x14ac:dyDescent="0.3">
      <c r="B59" s="39" t="s">
        <v>1894</v>
      </c>
      <c r="C59" s="3"/>
      <c r="D59" s="7"/>
      <c r="E59" s="1"/>
      <c r="F59"/>
      <c r="G59"/>
    </row>
    <row r="60" spans="2:7" x14ac:dyDescent="0.3">
      <c r="B60" s="56"/>
      <c r="C60" s="3"/>
      <c r="D60" s="7"/>
      <c r="E60" s="1"/>
      <c r="F60"/>
      <c r="G60"/>
    </row>
    <row r="61" spans="2:7" x14ac:dyDescent="0.3">
      <c r="B61"/>
      <c r="C61" s="3"/>
      <c r="D61" s="7"/>
      <c r="E61" s="1"/>
      <c r="F61"/>
      <c r="G61"/>
    </row>
    <row r="62" spans="2:7" x14ac:dyDescent="0.3">
      <c r="B62"/>
      <c r="C62" s="3"/>
      <c r="D62" s="7"/>
      <c r="E62" s="1"/>
      <c r="F62"/>
      <c r="G62"/>
    </row>
    <row r="63" spans="2:7" x14ac:dyDescent="0.3">
      <c r="B63" s="25"/>
      <c r="C63" s="3"/>
      <c r="D63" s="7"/>
      <c r="E63" s="1"/>
      <c r="F63"/>
      <c r="G63"/>
    </row>
    <row r="64" spans="2:7" x14ac:dyDescent="0.3">
      <c r="B64" s="25"/>
      <c r="C64" s="3"/>
      <c r="D64" s="1"/>
      <c r="E64" s="1"/>
      <c r="F64"/>
      <c r="G64"/>
    </row>
    <row r="65" spans="2:7" x14ac:dyDescent="0.3">
      <c r="B65" s="5" t="s">
        <v>1898</v>
      </c>
      <c r="C65" s="3"/>
      <c r="D65" s="1"/>
      <c r="E65" s="1"/>
      <c r="F65"/>
      <c r="G65"/>
    </row>
    <row r="66" spans="2:7" x14ac:dyDescent="0.3">
      <c r="B66" s="40"/>
      <c r="C66" s="3"/>
      <c r="D66" s="1"/>
      <c r="E66" s="1"/>
      <c r="F66"/>
      <c r="G66"/>
    </row>
    <row r="67" spans="2:7" x14ac:dyDescent="0.3">
      <c r="B67" s="111" t="s">
        <v>1899</v>
      </c>
      <c r="C67" s="3"/>
      <c r="D67" s="1"/>
      <c r="E67" s="1"/>
      <c r="F67"/>
      <c r="G67"/>
    </row>
    <row r="68" spans="2:7" x14ac:dyDescent="0.3">
      <c r="B68" s="40"/>
      <c r="D68" s="1"/>
      <c r="E68" s="1"/>
      <c r="F68"/>
      <c r="G68"/>
    </row>
    <row r="69" spans="2:7" x14ac:dyDescent="0.3">
      <c r="B69" s="25"/>
      <c r="D69" s="1"/>
      <c r="E69" s="1"/>
      <c r="F69"/>
      <c r="G69"/>
    </row>
    <row r="70" spans="2:7" x14ac:dyDescent="0.3">
      <c r="B70" s="25"/>
      <c r="D70" s="1"/>
      <c r="E70" s="1"/>
      <c r="F70"/>
      <c r="G70"/>
    </row>
    <row r="71" spans="2:7" x14ac:dyDescent="0.3">
      <c r="B71" s="25"/>
      <c r="D71" s="1"/>
      <c r="E71" s="1"/>
      <c r="F71"/>
      <c r="G71"/>
    </row>
    <row r="72" spans="2:7" x14ac:dyDescent="0.3">
      <c r="B72" s="25"/>
      <c r="D72" s="1"/>
      <c r="E72" s="1"/>
      <c r="F72"/>
      <c r="G72"/>
    </row>
    <row r="73" spans="2:7" x14ac:dyDescent="0.3">
      <c r="B73" s="5" t="s">
        <v>1900</v>
      </c>
      <c r="D73" s="1"/>
      <c r="E73" s="1"/>
      <c r="F73"/>
      <c r="G73"/>
    </row>
    <row r="74" spans="2:7" x14ac:dyDescent="0.3">
      <c r="B74" s="39"/>
      <c r="D74" s="1"/>
      <c r="E74" s="1"/>
      <c r="F74"/>
      <c r="G74"/>
    </row>
    <row r="75" spans="2:7" x14ac:dyDescent="0.3">
      <c r="B75" s="39" t="s">
        <v>1907</v>
      </c>
      <c r="D75" s="1"/>
      <c r="E75" s="1"/>
      <c r="F75"/>
      <c r="G75"/>
    </row>
    <row r="76" spans="2:7" x14ac:dyDescent="0.3">
      <c r="B76" s="39" t="s">
        <v>1901</v>
      </c>
      <c r="D76" s="1"/>
      <c r="E76" s="1"/>
      <c r="F76"/>
      <c r="G76"/>
    </row>
    <row r="77" spans="2:7" x14ac:dyDescent="0.3">
      <c r="B77" s="39" t="s">
        <v>1902</v>
      </c>
      <c r="D77" s="1"/>
      <c r="E77" s="1"/>
      <c r="F77"/>
      <c r="G77"/>
    </row>
    <row r="78" spans="2:7" x14ac:dyDescent="0.3">
      <c r="B78" s="39" t="s">
        <v>1903</v>
      </c>
      <c r="D78" s="1"/>
      <c r="E78" s="1"/>
      <c r="F78"/>
      <c r="G78"/>
    </row>
    <row r="79" spans="2:7" x14ac:dyDescent="0.3">
      <c r="B79" s="39"/>
      <c r="D79" s="1"/>
      <c r="E79" s="1"/>
      <c r="F79"/>
      <c r="G79"/>
    </row>
    <row r="80" spans="2:7" x14ac:dyDescent="0.3">
      <c r="B80" s="39" t="s">
        <v>1904</v>
      </c>
      <c r="D80" s="1"/>
      <c r="E80" s="1"/>
      <c r="F80"/>
      <c r="G80"/>
    </row>
    <row r="81" spans="2:7" x14ac:dyDescent="0.3">
      <c r="B81" s="39" t="s">
        <v>1905</v>
      </c>
      <c r="D81" s="1"/>
      <c r="E81" s="1"/>
      <c r="F81"/>
      <c r="G81"/>
    </row>
    <row r="82" spans="2:7" x14ac:dyDescent="0.3">
      <c r="B82" s="39" t="s">
        <v>1906</v>
      </c>
      <c r="D82" s="1"/>
      <c r="E82" s="1"/>
      <c r="F82"/>
      <c r="G82"/>
    </row>
    <row r="83" spans="2:7" x14ac:dyDescent="0.3">
      <c r="B83" s="39"/>
      <c r="D83" s="1"/>
      <c r="E83" s="1"/>
      <c r="F83"/>
      <c r="G83"/>
    </row>
    <row r="84" spans="2:7" x14ac:dyDescent="0.3">
      <c r="B84" s="39" t="s">
        <v>1908</v>
      </c>
      <c r="D84" s="1"/>
      <c r="E84" s="1"/>
      <c r="F84"/>
      <c r="G84"/>
    </row>
    <row r="85" spans="2:7" x14ac:dyDescent="0.3">
      <c r="B85" s="39"/>
      <c r="D85" s="1"/>
      <c r="E85" s="1"/>
      <c r="F85"/>
      <c r="G85"/>
    </row>
    <row r="86" spans="2:7" x14ac:dyDescent="0.3">
      <c r="D86" s="1"/>
      <c r="E86" s="1"/>
      <c r="F86"/>
      <c r="G86"/>
    </row>
    <row r="87" spans="2:7" x14ac:dyDescent="0.3">
      <c r="D87" s="1"/>
      <c r="E87" s="1"/>
      <c r="F87"/>
      <c r="G87"/>
    </row>
    <row r="88" spans="2:7" x14ac:dyDescent="0.3">
      <c r="B88"/>
      <c r="D88" s="1"/>
      <c r="E88" s="1"/>
      <c r="F88"/>
      <c r="G88"/>
    </row>
    <row r="89" spans="2:7" x14ac:dyDescent="0.3">
      <c r="B89"/>
      <c r="D89" s="1"/>
      <c r="E89" s="1"/>
      <c r="F89"/>
      <c r="G89"/>
    </row>
    <row r="90" spans="2:7" x14ac:dyDescent="0.3">
      <c r="B90"/>
      <c r="D90" s="1"/>
      <c r="E90" s="1"/>
      <c r="F90"/>
      <c r="G90"/>
    </row>
  </sheetData>
  <sheetProtection algorithmName="SHA-512" hashValue="jp5O9TyKj7B5c1CntOTBQiBk8aZ7nQCMQsJKaTeyotfMKSbyLAWdIr9ZA4xTS3zXZLcAONweSeElajC9rnCYaw==" saltValue="7ryAXN7rBhUfR/iLpx05IA==" spinCount="100000" sheet="1" insertHyperlinks="0"/>
  <mergeCells count="4">
    <mergeCell ref="A36:G36"/>
    <mergeCell ref="A1:L1"/>
    <mergeCell ref="A2:B2"/>
    <mergeCell ref="A3:I3"/>
  </mergeCells>
  <hyperlinks>
    <hyperlink ref="B67" r:id="rId1" xr:uid="{A1FCDC49-520B-4BE3-BFD9-7AE245961099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76A0-A467-41D6-9F08-41163C0E2328}">
  <sheetPr codeName="Tabelle16">
    <pageSetUpPr fitToPage="1"/>
  </sheetPr>
  <dimension ref="A1:L99"/>
  <sheetViews>
    <sheetView zoomScale="90" zoomScaleNormal="90" workbookViewId="0">
      <pane ySplit="6" topLeftCell="A7" activePane="bottomLeft" state="frozen"/>
      <selection activeCell="B45" sqref="B45"/>
      <selection pane="bottomLeft" activeCell="B56" sqref="B56:B99"/>
    </sheetView>
  </sheetViews>
  <sheetFormatPr baseColWidth="10" defaultRowHeight="14.4" x14ac:dyDescent="0.3"/>
  <cols>
    <col min="1" max="1" width="10.44140625" customWidth="1"/>
    <col min="2" max="2" width="107.44140625" style="2" customWidth="1"/>
    <col min="3" max="6" width="7" style="2" customWidth="1"/>
    <col min="7" max="7" width="6.77734375" style="2" customWidth="1"/>
    <col min="8" max="8" width="7.77734375" style="2" customWidth="1"/>
    <col min="9" max="9" width="15.88671875" style="1" customWidth="1"/>
    <col min="10" max="10" width="20.5546875" style="1" customWidth="1"/>
    <col min="11" max="11" width="21.44140625" customWidth="1"/>
    <col min="12" max="12" width="26.44140625" customWidth="1"/>
    <col min="14" max="14" width="13.88671875" bestFit="1" customWidth="1"/>
  </cols>
  <sheetData>
    <row r="1" spans="1:12" ht="27" customHeight="1" x14ac:dyDescent="0.3">
      <c r="A1" s="229" t="s">
        <v>1736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1972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 t="s">
        <v>672</v>
      </c>
      <c r="L6" s="37"/>
    </row>
    <row r="11" spans="1:12" ht="18" customHeight="1" x14ac:dyDescent="0.3">
      <c r="A11" s="5"/>
      <c r="B11" s="5"/>
      <c r="C11" s="5"/>
      <c r="D11" s="42"/>
      <c r="E11" s="42"/>
      <c r="F11" s="42"/>
      <c r="G11" s="42"/>
      <c r="H11" s="42"/>
      <c r="I11" s="42"/>
      <c r="J11" s="42"/>
      <c r="K11" s="41"/>
      <c r="L11" s="41"/>
    </row>
    <row r="12" spans="1:12" ht="18" customHeight="1" x14ac:dyDescent="0.3">
      <c r="A12" s="49" t="s">
        <v>1939</v>
      </c>
      <c r="B12" s="49"/>
      <c r="C12" s="49"/>
      <c r="D12" s="49"/>
      <c r="E12" s="49"/>
      <c r="F12" s="49"/>
      <c r="G12" s="45"/>
      <c r="H12" s="43"/>
      <c r="I12" s="43"/>
      <c r="J12" s="43"/>
      <c r="K12" s="43"/>
      <c r="L12" s="43"/>
    </row>
    <row r="13" spans="1:12" ht="18" customHeight="1" x14ac:dyDescent="0.3">
      <c r="A13" s="49" t="s">
        <v>1944</v>
      </c>
      <c r="B13" s="49"/>
      <c r="C13" s="49"/>
      <c r="D13" s="49"/>
      <c r="E13" s="49"/>
      <c r="F13" s="49"/>
      <c r="G13" s="45"/>
      <c r="H13" s="43"/>
      <c r="I13" s="43"/>
      <c r="J13" s="43"/>
      <c r="K13" s="43"/>
      <c r="L13" s="43"/>
    </row>
    <row r="14" spans="1:12" ht="18" customHeight="1" x14ac:dyDescent="0.3">
      <c r="A14" s="49" t="s">
        <v>1952</v>
      </c>
      <c r="B14" s="49"/>
      <c r="C14" s="49"/>
      <c r="D14" s="49"/>
      <c r="E14" s="49"/>
      <c r="F14" s="49"/>
      <c r="G14" s="45"/>
      <c r="H14" s="43"/>
      <c r="I14" s="43"/>
      <c r="J14" s="43"/>
      <c r="K14" s="43"/>
      <c r="L14" s="43"/>
    </row>
    <row r="15" spans="1:12" ht="18" customHeight="1" x14ac:dyDescent="0.3">
      <c r="A15" s="49" t="s">
        <v>1949</v>
      </c>
      <c r="B15" s="49"/>
      <c r="C15" s="49"/>
      <c r="D15" s="49"/>
      <c r="E15" s="49"/>
      <c r="F15" s="49"/>
      <c r="G15" s="45"/>
      <c r="H15" s="43"/>
      <c r="I15" s="43"/>
      <c r="J15" s="43"/>
      <c r="K15" s="43"/>
      <c r="L15" s="43"/>
    </row>
    <row r="16" spans="1:12" ht="18" customHeight="1" x14ac:dyDescent="0.3">
      <c r="A16" s="49" t="s">
        <v>2012</v>
      </c>
      <c r="B16" s="49"/>
      <c r="C16" s="49"/>
      <c r="D16" s="49"/>
      <c r="E16" s="49"/>
      <c r="F16" s="49"/>
      <c r="G16" s="45"/>
      <c r="H16" s="43"/>
      <c r="I16" s="43"/>
      <c r="J16" s="43"/>
      <c r="K16" s="43"/>
      <c r="L16" s="43"/>
    </row>
    <row r="17" spans="1:12" ht="18" customHeight="1" x14ac:dyDescent="0.3">
      <c r="A17" s="227" t="s">
        <v>1950</v>
      </c>
      <c r="B17" s="49"/>
      <c r="C17" s="49"/>
      <c r="D17" s="49"/>
      <c r="E17" s="49"/>
      <c r="F17" s="49"/>
      <c r="G17" s="45"/>
      <c r="H17" s="43"/>
      <c r="I17" s="43"/>
      <c r="J17" s="43"/>
      <c r="K17" s="43"/>
      <c r="L17" s="43"/>
    </row>
    <row r="18" spans="1:12" ht="18" customHeight="1" x14ac:dyDescent="0.3">
      <c r="A18" s="227" t="s">
        <v>1954</v>
      </c>
      <c r="B18" s="49"/>
      <c r="C18" s="49"/>
      <c r="D18" s="49"/>
      <c r="E18" s="49"/>
      <c r="F18" s="49"/>
      <c r="G18" s="45"/>
      <c r="H18" s="43"/>
      <c r="I18" s="43"/>
      <c r="J18" s="43"/>
      <c r="K18" s="43"/>
      <c r="L18" s="43"/>
    </row>
    <row r="19" spans="1:12" ht="18" customHeight="1" x14ac:dyDescent="0.3">
      <c r="A19" s="227" t="s">
        <v>1953</v>
      </c>
      <c r="B19" s="49"/>
      <c r="C19" s="49"/>
      <c r="D19" s="49"/>
      <c r="E19" s="49"/>
      <c r="F19" s="49"/>
      <c r="G19" s="45"/>
      <c r="H19" s="43"/>
      <c r="I19" s="43"/>
      <c r="J19" s="43"/>
      <c r="K19" s="43"/>
      <c r="L19" s="43"/>
    </row>
    <row r="20" spans="1:12" ht="18" customHeight="1" x14ac:dyDescent="0.3">
      <c r="A20" s="227" t="s">
        <v>1951</v>
      </c>
      <c r="B20" s="49"/>
      <c r="C20" s="49"/>
      <c r="D20" s="49"/>
      <c r="E20" s="49"/>
      <c r="F20" s="49"/>
      <c r="G20" s="45"/>
      <c r="H20" s="43"/>
      <c r="I20" s="43"/>
      <c r="J20" s="43"/>
      <c r="K20" s="43"/>
      <c r="L20" s="43"/>
    </row>
    <row r="21" spans="1:12" ht="18" customHeight="1" x14ac:dyDescent="0.3">
      <c r="A21" s="49" t="s">
        <v>2011</v>
      </c>
      <c r="B21" s="49"/>
      <c r="C21" s="49"/>
      <c r="D21" s="49"/>
      <c r="E21" s="49"/>
      <c r="F21" s="49"/>
      <c r="G21" s="45"/>
      <c r="H21" s="43"/>
      <c r="I21" s="43"/>
      <c r="J21" s="43"/>
      <c r="K21" s="43"/>
      <c r="L21" s="43"/>
    </row>
    <row r="22" spans="1:12" ht="18" customHeight="1" x14ac:dyDescent="0.3">
      <c r="A22" s="49" t="s">
        <v>1897</v>
      </c>
      <c r="B22" s="49"/>
      <c r="C22" s="49"/>
      <c r="D22" s="49"/>
      <c r="E22" s="49"/>
      <c r="F22" s="49"/>
      <c r="G22" s="45"/>
      <c r="H22" s="43"/>
      <c r="I22" s="43"/>
      <c r="J22" s="43"/>
      <c r="K22" s="43"/>
      <c r="L22" s="43"/>
    </row>
    <row r="23" spans="1:12" ht="18" customHeight="1" x14ac:dyDescent="0.3">
      <c r="A23" s="231" t="s">
        <v>1940</v>
      </c>
      <c r="B23" s="231"/>
      <c r="C23" s="230"/>
      <c r="D23" s="230"/>
      <c r="E23" s="230"/>
      <c r="F23" s="230"/>
      <c r="G23" s="230"/>
      <c r="H23" s="43"/>
      <c r="I23" s="43"/>
      <c r="J23" s="43"/>
      <c r="K23" s="43"/>
      <c r="L23" s="43"/>
    </row>
    <row r="24" spans="1:12" ht="18" customHeight="1" x14ac:dyDescent="0.3">
      <c r="A24" s="5"/>
      <c r="B24" s="5"/>
      <c r="C24" s="5"/>
      <c r="D24" s="42"/>
      <c r="E24" s="42"/>
      <c r="F24" s="42"/>
      <c r="G24" s="42"/>
      <c r="H24" s="42"/>
      <c r="I24" s="42"/>
      <c r="J24" s="42"/>
      <c r="K24" s="41"/>
      <c r="L24" s="41"/>
    </row>
    <row r="29" spans="1:12" x14ac:dyDescent="0.3">
      <c r="B29" s="206" t="s">
        <v>1370</v>
      </c>
      <c r="C29" s="223"/>
      <c r="D29" s="223"/>
      <c r="E29" s="223"/>
      <c r="F29" s="223"/>
      <c r="G29" s="223"/>
    </row>
    <row r="30" spans="1:12" x14ac:dyDescent="0.3">
      <c r="B30" s="207"/>
      <c r="C30" s="223"/>
      <c r="D30" s="223"/>
      <c r="E30" s="223"/>
      <c r="F30" s="223"/>
      <c r="G30" s="223"/>
    </row>
    <row r="31" spans="1:12" x14ac:dyDescent="0.3">
      <c r="B31" s="207" t="s">
        <v>1706</v>
      </c>
      <c r="C31" s="223"/>
      <c r="D31" s="223"/>
      <c r="E31" s="223"/>
      <c r="F31" s="223"/>
      <c r="G31" s="223"/>
    </row>
    <row r="32" spans="1:12" x14ac:dyDescent="0.3">
      <c r="B32" s="207"/>
      <c r="C32" s="223"/>
      <c r="D32" s="223"/>
      <c r="E32" s="223"/>
      <c r="F32" s="223"/>
      <c r="G32" s="223"/>
    </row>
    <row r="33" spans="2:7" x14ac:dyDescent="0.3">
      <c r="B33" s="207" t="s">
        <v>1702</v>
      </c>
      <c r="C33" s="223"/>
      <c r="D33" s="223"/>
      <c r="E33" s="223"/>
      <c r="F33" s="223"/>
      <c r="G33" s="223"/>
    </row>
    <row r="34" spans="2:7" x14ac:dyDescent="0.3">
      <c r="B34" s="208"/>
      <c r="C34" s="224"/>
      <c r="D34" s="224"/>
      <c r="E34" s="224"/>
      <c r="F34" s="224"/>
      <c r="G34" s="224"/>
    </row>
    <row r="35" spans="2:7" x14ac:dyDescent="0.3">
      <c r="B35" s="208" t="s">
        <v>1703</v>
      </c>
      <c r="C35" s="224"/>
      <c r="D35" s="224"/>
      <c r="E35" s="224"/>
      <c r="F35" s="224"/>
      <c r="G35" s="224"/>
    </row>
    <row r="36" spans="2:7" x14ac:dyDescent="0.3">
      <c r="B36" s="208" t="s">
        <v>1704</v>
      </c>
      <c r="C36" s="224"/>
      <c r="D36" s="224"/>
      <c r="E36" s="224"/>
      <c r="F36" s="224"/>
      <c r="G36" s="224"/>
    </row>
    <row r="37" spans="2:7" x14ac:dyDescent="0.3">
      <c r="B37" s="208"/>
      <c r="C37" s="224"/>
      <c r="D37" s="224"/>
      <c r="E37" s="224"/>
      <c r="F37" s="224"/>
      <c r="G37" s="224"/>
    </row>
    <row r="38" spans="2:7" x14ac:dyDescent="0.3">
      <c r="B38" s="208" t="s">
        <v>1705</v>
      </c>
      <c r="C38" s="224"/>
      <c r="D38" s="224"/>
      <c r="E38" s="224"/>
      <c r="F38" s="224"/>
      <c r="G38" s="224"/>
    </row>
    <row r="39" spans="2:7" x14ac:dyDescent="0.3">
      <c r="B39" s="208"/>
      <c r="C39" s="224"/>
      <c r="D39" s="224"/>
      <c r="E39" s="224"/>
      <c r="F39" s="224"/>
      <c r="G39" s="224"/>
    </row>
    <row r="40" spans="2:7" x14ac:dyDescent="0.3">
      <c r="B40" s="208" t="s">
        <v>1707</v>
      </c>
      <c r="C40" s="224"/>
      <c r="D40" s="224"/>
      <c r="E40" s="224"/>
      <c r="F40" s="224"/>
      <c r="G40" s="224"/>
    </row>
    <row r="41" spans="2:7" x14ac:dyDescent="0.3">
      <c r="B41" s="208" t="s">
        <v>1919</v>
      </c>
      <c r="C41" s="224"/>
      <c r="D41" s="224"/>
      <c r="E41" s="224"/>
      <c r="F41" s="224"/>
      <c r="G41" s="224"/>
    </row>
    <row r="42" spans="2:7" x14ac:dyDescent="0.3">
      <c r="B42" s="208" t="s">
        <v>1920</v>
      </c>
      <c r="C42" s="224"/>
      <c r="D42" s="224"/>
      <c r="E42" s="224"/>
      <c r="F42" s="224"/>
      <c r="G42" s="224"/>
    </row>
    <row r="43" spans="2:7" x14ac:dyDescent="0.3">
      <c r="B43" s="208"/>
      <c r="C43" s="224"/>
      <c r="D43" s="224"/>
      <c r="E43" s="224"/>
      <c r="F43" s="224"/>
      <c r="G43" s="224"/>
    </row>
    <row r="44" spans="2:7" x14ac:dyDescent="0.3">
      <c r="B44" s="208" t="s">
        <v>1715</v>
      </c>
      <c r="C44" s="224"/>
      <c r="D44" s="224"/>
      <c r="E44" s="224"/>
      <c r="F44" s="224"/>
      <c r="G44" s="224"/>
    </row>
    <row r="45" spans="2:7" x14ac:dyDescent="0.3">
      <c r="B45" s="208" t="s">
        <v>1701</v>
      </c>
      <c r="C45" s="224"/>
      <c r="D45" s="224"/>
      <c r="E45" s="224"/>
      <c r="F45" s="224"/>
      <c r="G45" s="224"/>
    </row>
    <row r="46" spans="2:7" x14ac:dyDescent="0.3">
      <c r="B46" s="17"/>
    </row>
    <row r="47" spans="2:7" x14ac:dyDescent="0.3">
      <c r="C47" s="8"/>
      <c r="D47" s="7"/>
      <c r="E47" s="7"/>
      <c r="F47"/>
      <c r="G47"/>
    </row>
    <row r="48" spans="2:7" x14ac:dyDescent="0.3">
      <c r="C48" s="8"/>
      <c r="D48" s="7"/>
      <c r="E48" s="7"/>
      <c r="F48"/>
      <c r="G48"/>
    </row>
    <row r="49" spans="2:7" x14ac:dyDescent="0.3">
      <c r="C49" s="8"/>
      <c r="D49" s="7"/>
      <c r="E49" s="7"/>
      <c r="F49"/>
      <c r="G49"/>
    </row>
    <row r="50" spans="2:7" x14ac:dyDescent="0.3">
      <c r="C50" s="8"/>
      <c r="D50" s="7"/>
      <c r="E50" s="7"/>
      <c r="F50"/>
      <c r="G50"/>
    </row>
    <row r="51" spans="2:7" x14ac:dyDescent="0.3">
      <c r="B51" s="5" t="s">
        <v>1890</v>
      </c>
      <c r="C51" s="8"/>
      <c r="D51" s="7"/>
      <c r="E51" s="7"/>
      <c r="F51"/>
      <c r="G51"/>
    </row>
    <row r="52" spans="2:7" x14ac:dyDescent="0.3">
      <c r="B52" s="17"/>
      <c r="C52" s="8"/>
      <c r="D52" s="7"/>
      <c r="E52" s="7"/>
      <c r="F52"/>
      <c r="G52"/>
    </row>
    <row r="53" spans="2:7" x14ac:dyDescent="0.3">
      <c r="B53" s="39" t="s">
        <v>1892</v>
      </c>
      <c r="C53" s="8"/>
      <c r="D53" s="7"/>
      <c r="E53" s="7"/>
      <c r="F53"/>
      <c r="G53"/>
    </row>
    <row r="54" spans="2:7" x14ac:dyDescent="0.3">
      <c r="B54" s="39" t="s">
        <v>1891</v>
      </c>
      <c r="C54" s="8"/>
      <c r="D54" s="7"/>
      <c r="E54" s="7"/>
      <c r="F54"/>
      <c r="G54"/>
    </row>
    <row r="55" spans="2:7" x14ac:dyDescent="0.3">
      <c r="B55" s="17"/>
      <c r="C55" s="8"/>
      <c r="D55" s="7"/>
      <c r="E55" s="7"/>
      <c r="F55"/>
      <c r="G55"/>
    </row>
    <row r="56" spans="2:7" x14ac:dyDescent="0.3">
      <c r="C56" s="8"/>
      <c r="D56" s="7"/>
      <c r="E56" s="1"/>
      <c r="F56"/>
      <c r="G56"/>
    </row>
    <row r="57" spans="2:7" x14ac:dyDescent="0.3">
      <c r="C57" s="8"/>
      <c r="D57" s="7"/>
      <c r="E57" s="1"/>
      <c r="F57"/>
      <c r="G57"/>
    </row>
    <row r="58" spans="2:7" x14ac:dyDescent="0.3">
      <c r="C58" s="8"/>
      <c r="D58" s="7"/>
      <c r="E58" s="1"/>
      <c r="F58"/>
      <c r="G58"/>
    </row>
    <row r="59" spans="2:7" x14ac:dyDescent="0.3">
      <c r="C59" s="8"/>
      <c r="D59" s="7"/>
      <c r="E59" s="1"/>
      <c r="F59"/>
      <c r="G59"/>
    </row>
    <row r="60" spans="2:7" x14ac:dyDescent="0.3">
      <c r="B60" s="5" t="s">
        <v>1909</v>
      </c>
      <c r="C60" s="8"/>
      <c r="D60" s="7"/>
      <c r="E60" s="1"/>
      <c r="F60"/>
      <c r="G60"/>
    </row>
    <row r="61" spans="2:7" x14ac:dyDescent="0.3">
      <c r="B61" s="39"/>
      <c r="C61" s="8"/>
      <c r="D61" s="7"/>
      <c r="E61" s="1"/>
      <c r="F61"/>
      <c r="G61"/>
    </row>
    <row r="62" spans="2:7" x14ac:dyDescent="0.3">
      <c r="B62" s="39" t="s">
        <v>2013</v>
      </c>
      <c r="C62" s="8"/>
      <c r="D62" s="7"/>
      <c r="E62" s="1"/>
      <c r="F62"/>
      <c r="G62"/>
    </row>
    <row r="63" spans="2:7" x14ac:dyDescent="0.3">
      <c r="B63" s="39" t="s">
        <v>1895</v>
      </c>
      <c r="C63" s="8"/>
      <c r="D63" s="7"/>
      <c r="E63" s="1"/>
      <c r="F63"/>
      <c r="G63"/>
    </row>
    <row r="64" spans="2:7" x14ac:dyDescent="0.3">
      <c r="B64" s="39" t="s">
        <v>1896</v>
      </c>
      <c r="C64" s="8"/>
      <c r="D64" s="7"/>
      <c r="E64" s="1"/>
      <c r="F64"/>
      <c r="G64"/>
    </row>
    <row r="65" spans="2:7" x14ac:dyDescent="0.3">
      <c r="B65" s="39" t="s">
        <v>1910</v>
      </c>
      <c r="C65" s="8"/>
      <c r="D65" s="7"/>
      <c r="E65" s="1"/>
      <c r="F65"/>
      <c r="G65"/>
    </row>
    <row r="66" spans="2:7" x14ac:dyDescent="0.3">
      <c r="B66" s="17"/>
      <c r="C66" s="8"/>
      <c r="D66" s="7"/>
      <c r="E66" s="1"/>
      <c r="F66"/>
      <c r="G66"/>
    </row>
    <row r="67" spans="2:7" x14ac:dyDescent="0.3">
      <c r="B67" s="39" t="s">
        <v>1893</v>
      </c>
      <c r="C67" s="8"/>
      <c r="D67" s="7"/>
      <c r="E67" s="1"/>
      <c r="F67"/>
      <c r="G67"/>
    </row>
    <row r="68" spans="2:7" x14ac:dyDescent="0.3">
      <c r="B68" s="39" t="s">
        <v>1894</v>
      </c>
      <c r="C68" s="3"/>
      <c r="D68" s="7"/>
      <c r="E68" s="1"/>
      <c r="F68"/>
      <c r="G68"/>
    </row>
    <row r="69" spans="2:7" x14ac:dyDescent="0.3">
      <c r="B69" s="56"/>
      <c r="C69" s="3"/>
      <c r="D69" s="7"/>
      <c r="E69" s="1"/>
      <c r="F69"/>
      <c r="G69"/>
    </row>
    <row r="70" spans="2:7" x14ac:dyDescent="0.3">
      <c r="B70"/>
      <c r="C70" s="3"/>
      <c r="D70" s="7"/>
      <c r="E70" s="1"/>
      <c r="F70"/>
      <c r="G70"/>
    </row>
    <row r="71" spans="2:7" x14ac:dyDescent="0.3">
      <c r="B71"/>
      <c r="C71" s="3"/>
      <c r="D71" s="7"/>
      <c r="E71" s="1"/>
      <c r="F71"/>
      <c r="G71"/>
    </row>
    <row r="72" spans="2:7" x14ac:dyDescent="0.3">
      <c r="B72" s="25"/>
      <c r="C72" s="3"/>
      <c r="D72" s="7"/>
      <c r="E72" s="1"/>
      <c r="F72"/>
      <c r="G72"/>
    </row>
    <row r="73" spans="2:7" x14ac:dyDescent="0.3">
      <c r="B73" s="25"/>
      <c r="C73" s="3"/>
      <c r="D73" s="1"/>
      <c r="E73" s="1"/>
      <c r="F73"/>
      <c r="G73"/>
    </row>
    <row r="74" spans="2:7" x14ac:dyDescent="0.3">
      <c r="B74" s="5" t="s">
        <v>1898</v>
      </c>
      <c r="C74" s="3"/>
      <c r="D74" s="1"/>
      <c r="E74" s="1"/>
      <c r="F74"/>
      <c r="G74"/>
    </row>
    <row r="75" spans="2:7" x14ac:dyDescent="0.3">
      <c r="B75" s="40"/>
      <c r="C75" s="3"/>
      <c r="D75" s="1"/>
      <c r="E75" s="1"/>
      <c r="F75"/>
      <c r="G75"/>
    </row>
    <row r="76" spans="2:7" x14ac:dyDescent="0.3">
      <c r="B76" s="111" t="s">
        <v>1899</v>
      </c>
      <c r="C76" s="3"/>
      <c r="D76" s="1"/>
      <c r="E76" s="1"/>
      <c r="F76"/>
      <c r="G76"/>
    </row>
    <row r="77" spans="2:7" x14ac:dyDescent="0.3">
      <c r="B77" s="40"/>
      <c r="D77" s="1"/>
      <c r="E77" s="1"/>
      <c r="F77"/>
      <c r="G77"/>
    </row>
    <row r="78" spans="2:7" x14ac:dyDescent="0.3">
      <c r="B78" s="25"/>
      <c r="D78" s="1"/>
      <c r="E78" s="1"/>
      <c r="F78"/>
      <c r="G78"/>
    </row>
    <row r="79" spans="2:7" x14ac:dyDescent="0.3">
      <c r="B79" s="25"/>
      <c r="D79" s="1"/>
      <c r="E79" s="1"/>
      <c r="F79"/>
      <c r="G79"/>
    </row>
    <row r="80" spans="2:7" x14ac:dyDescent="0.3">
      <c r="B80" s="25"/>
      <c r="D80" s="1"/>
      <c r="E80" s="1"/>
      <c r="F80"/>
      <c r="G80"/>
    </row>
    <row r="81" spans="2:7" x14ac:dyDescent="0.3">
      <c r="B81" s="25"/>
      <c r="D81" s="1"/>
      <c r="E81" s="1"/>
      <c r="F81"/>
      <c r="G81"/>
    </row>
    <row r="82" spans="2:7" x14ac:dyDescent="0.3">
      <c r="B82" s="5" t="s">
        <v>1900</v>
      </c>
      <c r="D82" s="1"/>
      <c r="E82" s="1"/>
      <c r="F82"/>
      <c r="G82"/>
    </row>
    <row r="83" spans="2:7" x14ac:dyDescent="0.3">
      <c r="B83" s="39"/>
      <c r="D83" s="1"/>
      <c r="E83" s="1"/>
      <c r="F83"/>
      <c r="G83"/>
    </row>
    <row r="84" spans="2:7" x14ac:dyDescent="0.3">
      <c r="B84" s="39" t="s">
        <v>1907</v>
      </c>
      <c r="D84" s="1"/>
      <c r="E84" s="1"/>
      <c r="F84"/>
      <c r="G84"/>
    </row>
    <row r="85" spans="2:7" x14ac:dyDescent="0.3">
      <c r="B85" s="39" t="s">
        <v>1901</v>
      </c>
      <c r="D85" s="1"/>
      <c r="E85" s="1"/>
      <c r="F85"/>
      <c r="G85"/>
    </row>
    <row r="86" spans="2:7" x14ac:dyDescent="0.3">
      <c r="B86" s="39" t="s">
        <v>1902</v>
      </c>
      <c r="D86" s="1"/>
      <c r="E86" s="1"/>
      <c r="F86"/>
      <c r="G86"/>
    </row>
    <row r="87" spans="2:7" x14ac:dyDescent="0.3">
      <c r="B87" s="39" t="s">
        <v>1903</v>
      </c>
      <c r="D87" s="1"/>
      <c r="E87" s="1"/>
      <c r="F87"/>
      <c r="G87"/>
    </row>
    <row r="88" spans="2:7" x14ac:dyDescent="0.3">
      <c r="B88" s="39"/>
      <c r="D88" s="1"/>
      <c r="E88" s="1"/>
      <c r="F88"/>
      <c r="G88"/>
    </row>
    <row r="89" spans="2:7" x14ac:dyDescent="0.3">
      <c r="B89" s="39" t="s">
        <v>1904</v>
      </c>
      <c r="D89" s="1"/>
      <c r="E89" s="1"/>
      <c r="F89"/>
      <c r="G89"/>
    </row>
    <row r="90" spans="2:7" x14ac:dyDescent="0.3">
      <c r="B90" s="39" t="s">
        <v>1905</v>
      </c>
      <c r="D90" s="1"/>
      <c r="E90" s="1"/>
      <c r="F90"/>
      <c r="G90"/>
    </row>
    <row r="91" spans="2:7" x14ac:dyDescent="0.3">
      <c r="B91" s="39" t="s">
        <v>1906</v>
      </c>
      <c r="D91" s="1"/>
      <c r="E91" s="1"/>
      <c r="F91"/>
      <c r="G91"/>
    </row>
    <row r="92" spans="2:7" x14ac:dyDescent="0.3">
      <c r="B92" s="39"/>
      <c r="D92" s="1"/>
      <c r="E92" s="1"/>
      <c r="F92"/>
      <c r="G92"/>
    </row>
    <row r="93" spans="2:7" x14ac:dyDescent="0.3">
      <c r="B93" s="39" t="s">
        <v>1908</v>
      </c>
      <c r="D93" s="1"/>
      <c r="E93" s="1"/>
      <c r="F93"/>
      <c r="G93"/>
    </row>
    <row r="94" spans="2:7" x14ac:dyDescent="0.3">
      <c r="B94" s="39"/>
      <c r="D94" s="1"/>
      <c r="E94" s="1"/>
      <c r="F94"/>
      <c r="G94"/>
    </row>
    <row r="95" spans="2:7" x14ac:dyDescent="0.3">
      <c r="D95" s="1"/>
      <c r="E95" s="1"/>
      <c r="F95"/>
      <c r="G95"/>
    </row>
    <row r="96" spans="2:7" x14ac:dyDescent="0.3">
      <c r="D96" s="1"/>
      <c r="E96" s="1"/>
      <c r="F96"/>
      <c r="G96"/>
    </row>
    <row r="97" spans="2:7" x14ac:dyDescent="0.3">
      <c r="B97"/>
      <c r="D97" s="1"/>
      <c r="E97" s="1"/>
      <c r="F97"/>
      <c r="G97"/>
    </row>
    <row r="98" spans="2:7" x14ac:dyDescent="0.3">
      <c r="B98"/>
      <c r="D98" s="1"/>
      <c r="E98" s="1"/>
      <c r="F98"/>
      <c r="G98"/>
    </row>
    <row r="99" spans="2:7" x14ac:dyDescent="0.3">
      <c r="B99"/>
      <c r="D99" s="1"/>
      <c r="E99" s="1"/>
      <c r="F99"/>
      <c r="G99"/>
    </row>
  </sheetData>
  <sheetProtection algorithmName="SHA-512" hashValue="p7IpWdziP76yjiQ8YfnMUMCJjtZfmiAehoBR6WF7YEJpzQgk3lqXpI1g/5jd+s1Zv8+MIn6Z3vZKyCr4lOa3Mw==" saltValue="Jvn7thvnif3Wizga33V9xQ==" spinCount="100000" sheet="1" insertHyperlinks="0"/>
  <mergeCells count="4">
    <mergeCell ref="A1:L1"/>
    <mergeCell ref="A2:B2"/>
    <mergeCell ref="A3:I3"/>
    <mergeCell ref="A23:G23"/>
  </mergeCells>
  <hyperlinks>
    <hyperlink ref="B76" r:id="rId1" xr:uid="{1F89CC0E-335A-4424-AFF6-3CE9CEB06941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106B-9B49-4FB6-BD2D-8115B0073146}">
  <sheetPr codeName="Tabelle17">
    <pageSetUpPr fitToPage="1"/>
  </sheetPr>
  <dimension ref="A1:L95"/>
  <sheetViews>
    <sheetView zoomScale="90" zoomScaleNormal="90" workbookViewId="0">
      <pane ySplit="6" topLeftCell="A7" activePane="bottomLeft" state="frozen"/>
      <selection activeCell="B45" sqref="B45"/>
      <selection pane="bottomLeft" activeCell="B52" sqref="B52:B95"/>
    </sheetView>
  </sheetViews>
  <sheetFormatPr baseColWidth="10" defaultRowHeight="14.4" x14ac:dyDescent="0.3"/>
  <cols>
    <col min="1" max="1" width="10.44140625" customWidth="1"/>
    <col min="2" max="2" width="107.44140625" style="2" customWidth="1"/>
    <col min="3" max="6" width="10.109375" style="2" customWidth="1"/>
    <col min="7" max="7" width="9.33203125" style="2" customWidth="1"/>
    <col min="8" max="8" width="13.21875" style="2" customWidth="1"/>
    <col min="9" max="9" width="15.88671875" style="1" customWidth="1"/>
    <col min="10" max="10" width="18.6640625" style="1" customWidth="1"/>
    <col min="11" max="11" width="21.44140625" customWidth="1"/>
    <col min="12" max="12" width="28.44140625" customWidth="1"/>
    <col min="14" max="14" width="13.88671875" bestFit="1" customWidth="1"/>
  </cols>
  <sheetData>
    <row r="1" spans="1:12" ht="27" customHeight="1" x14ac:dyDescent="0.3">
      <c r="A1" s="229" t="s">
        <v>1818</v>
      </c>
      <c r="B1" s="230"/>
      <c r="C1" s="230"/>
      <c r="D1" s="230"/>
      <c r="E1" s="230"/>
      <c r="F1" s="230"/>
      <c r="G1" s="230"/>
      <c r="H1" s="230"/>
      <c r="I1" s="230"/>
      <c r="J1" s="230"/>
      <c r="K1" s="236"/>
      <c r="L1" s="230"/>
    </row>
    <row r="2" spans="1:12" ht="21" customHeight="1" x14ac:dyDescent="0.3">
      <c r="A2" s="231" t="s">
        <v>1973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758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 t="s">
        <v>759</v>
      </c>
      <c r="I6" s="38"/>
      <c r="J6" s="38" t="s">
        <v>671</v>
      </c>
      <c r="K6" s="37" t="s">
        <v>760</v>
      </c>
      <c r="L6" s="37"/>
    </row>
    <row r="7" spans="1:12" x14ac:dyDescent="0.3">
      <c r="A7" s="2">
        <v>1</v>
      </c>
      <c r="B7" s="143" t="s">
        <v>1708</v>
      </c>
      <c r="C7" s="143"/>
      <c r="D7" s="143"/>
      <c r="E7" s="143"/>
      <c r="F7" s="143"/>
      <c r="G7" s="143"/>
      <c r="H7" s="8">
        <v>5000</v>
      </c>
      <c r="I7" s="7">
        <v>40</v>
      </c>
      <c r="J7" s="7">
        <f>I7*H7</f>
        <v>200000</v>
      </c>
      <c r="K7" s="108" t="s">
        <v>761</v>
      </c>
      <c r="L7" s="36">
        <f>8*J7</f>
        <v>1600000</v>
      </c>
    </row>
    <row r="8" spans="1:12" x14ac:dyDescent="0.3">
      <c r="A8" s="17"/>
      <c r="B8" s="17"/>
      <c r="C8" s="17"/>
      <c r="D8" s="17"/>
      <c r="E8" s="17"/>
      <c r="F8" s="17"/>
      <c r="G8" s="17"/>
      <c r="H8" s="19"/>
      <c r="I8" s="18"/>
      <c r="J8" s="18"/>
      <c r="K8" s="104"/>
      <c r="L8" s="18"/>
    </row>
    <row r="9" spans="1:12" ht="12.6" customHeight="1" x14ac:dyDescent="0.3">
      <c r="A9" s="2">
        <v>2</v>
      </c>
      <c r="B9" s="46" t="s">
        <v>1709</v>
      </c>
      <c r="C9" s="46"/>
      <c r="D9" s="46"/>
      <c r="E9" s="46"/>
      <c r="F9" s="46"/>
      <c r="G9" s="46"/>
      <c r="H9" s="8">
        <v>5000</v>
      </c>
      <c r="I9" s="7">
        <v>40</v>
      </c>
      <c r="J9" s="7">
        <f>I9*H9</f>
        <v>200000</v>
      </c>
      <c r="K9" s="108" t="s">
        <v>762</v>
      </c>
      <c r="L9" s="36">
        <f>6*J9</f>
        <v>1200000</v>
      </c>
    </row>
    <row r="10" spans="1:12" x14ac:dyDescent="0.3">
      <c r="A10" s="17"/>
      <c r="B10" s="17"/>
      <c r="C10" s="17"/>
      <c r="D10" s="17"/>
      <c r="E10" s="17"/>
      <c r="F10" s="17"/>
      <c r="G10" s="17"/>
      <c r="H10" s="19"/>
      <c r="I10" s="18"/>
      <c r="J10" s="18"/>
      <c r="K10" s="104"/>
      <c r="L10" s="18"/>
    </row>
    <row r="11" spans="1:12" x14ac:dyDescent="0.3">
      <c r="A11" s="2">
        <v>3</v>
      </c>
      <c r="B11" s="46" t="s">
        <v>1710</v>
      </c>
      <c r="C11" s="46"/>
      <c r="D11" s="46"/>
      <c r="E11" s="46"/>
      <c r="F11" s="46"/>
      <c r="G11" s="46"/>
      <c r="H11" s="8">
        <v>600</v>
      </c>
      <c r="I11" s="7">
        <v>50</v>
      </c>
      <c r="J11" s="7">
        <f>I11*H11</f>
        <v>30000</v>
      </c>
      <c r="K11" s="108" t="s">
        <v>761</v>
      </c>
      <c r="L11" s="36">
        <f>J11*8</f>
        <v>240000</v>
      </c>
    </row>
    <row r="12" spans="1:12" x14ac:dyDescent="0.3">
      <c r="A12" s="17"/>
      <c r="B12" s="17"/>
      <c r="C12" s="17"/>
      <c r="D12" s="17"/>
      <c r="E12" s="17"/>
      <c r="F12" s="17"/>
      <c r="G12" s="17"/>
      <c r="H12" s="19"/>
      <c r="I12" s="18"/>
      <c r="J12" s="18"/>
      <c r="K12" s="104"/>
      <c r="L12" s="18"/>
    </row>
    <row r="13" spans="1:12" x14ac:dyDescent="0.3">
      <c r="A13" s="2">
        <v>4</v>
      </c>
      <c r="B13" s="46" t="s">
        <v>1711</v>
      </c>
      <c r="C13" s="46"/>
      <c r="D13" s="46"/>
      <c r="E13" s="46"/>
      <c r="F13" s="46"/>
      <c r="G13" s="46"/>
      <c r="H13" s="8">
        <v>600</v>
      </c>
      <c r="I13" s="7">
        <v>50</v>
      </c>
      <c r="J13" s="7">
        <f>I13*H13</f>
        <v>30000</v>
      </c>
      <c r="K13" s="108" t="s">
        <v>762</v>
      </c>
      <c r="L13" s="36">
        <f>J13*6</f>
        <v>180000</v>
      </c>
    </row>
    <row r="14" spans="1:12" x14ac:dyDescent="0.3">
      <c r="A14" s="17"/>
      <c r="B14" s="17"/>
      <c r="C14" s="17"/>
      <c r="D14" s="17"/>
      <c r="E14" s="17"/>
      <c r="F14" s="17"/>
      <c r="G14" s="17"/>
      <c r="H14" s="19"/>
      <c r="I14" s="18"/>
      <c r="J14" s="18"/>
      <c r="K14" s="104"/>
      <c r="L14" s="18"/>
    </row>
    <row r="15" spans="1:12" x14ac:dyDescent="0.3">
      <c r="A15" s="2">
        <v>5</v>
      </c>
      <c r="B15" s="46" t="s">
        <v>1712</v>
      </c>
      <c r="C15" s="46"/>
      <c r="D15" s="46"/>
      <c r="E15" s="46"/>
      <c r="F15" s="46"/>
      <c r="G15" s="46"/>
      <c r="H15" s="8">
        <v>1000</v>
      </c>
      <c r="I15" s="7">
        <v>40</v>
      </c>
      <c r="J15" s="7">
        <f>I15*H15</f>
        <v>40000</v>
      </c>
      <c r="K15" s="108" t="s">
        <v>761</v>
      </c>
      <c r="L15" s="36">
        <f>8*J15</f>
        <v>320000</v>
      </c>
    </row>
    <row r="16" spans="1:12" x14ac:dyDescent="0.3">
      <c r="A16" s="17"/>
      <c r="B16" s="17"/>
      <c r="C16" s="17"/>
      <c r="D16" s="17"/>
      <c r="E16" s="17"/>
      <c r="F16" s="17"/>
      <c r="G16" s="17"/>
      <c r="H16" s="19"/>
      <c r="I16" s="18"/>
      <c r="J16" s="18"/>
      <c r="K16" s="104"/>
      <c r="L16" s="18"/>
    </row>
    <row r="17" spans="1:12" x14ac:dyDescent="0.3">
      <c r="A17" s="2">
        <v>6</v>
      </c>
      <c r="B17" s="46" t="s">
        <v>1713</v>
      </c>
      <c r="C17" s="46"/>
      <c r="D17" s="46"/>
      <c r="E17" s="46"/>
      <c r="F17" s="46"/>
      <c r="G17" s="46"/>
      <c r="H17" s="8">
        <v>1000</v>
      </c>
      <c r="I17" s="7">
        <v>40</v>
      </c>
      <c r="J17" s="7">
        <f>H17*I17</f>
        <v>40000</v>
      </c>
      <c r="K17" s="108" t="s">
        <v>762</v>
      </c>
      <c r="L17" s="36">
        <f>6*J17</f>
        <v>240000</v>
      </c>
    </row>
    <row r="18" spans="1:12" x14ac:dyDescent="0.3">
      <c r="A18" s="17"/>
      <c r="B18" s="17"/>
      <c r="C18" s="17"/>
      <c r="D18" s="17"/>
      <c r="E18" s="17"/>
      <c r="F18" s="17"/>
      <c r="G18" s="17"/>
      <c r="H18" s="19"/>
      <c r="I18" s="18"/>
      <c r="J18" s="18"/>
      <c r="K18" s="104"/>
      <c r="L18" s="18"/>
    </row>
    <row r="19" spans="1:12" ht="21" thickBot="1" x14ac:dyDescent="0.4">
      <c r="A19" s="126"/>
      <c r="B19" s="13" t="s">
        <v>1923</v>
      </c>
      <c r="C19" s="50"/>
      <c r="D19" s="50"/>
      <c r="E19" s="50"/>
      <c r="F19" s="50"/>
      <c r="G19" s="50"/>
      <c r="H19" s="50"/>
      <c r="I19" s="50"/>
      <c r="J19" s="50"/>
      <c r="K19" s="50"/>
      <c r="L19" s="9">
        <f>L23-L21</f>
        <v>1220000</v>
      </c>
    </row>
    <row r="20" spans="1:12" ht="15" thickTop="1" x14ac:dyDescent="0.3">
      <c r="A20" s="17"/>
      <c r="B20" s="17"/>
      <c r="C20" s="17"/>
      <c r="D20" s="17"/>
      <c r="E20" s="17"/>
      <c r="F20" s="17"/>
      <c r="G20" s="17"/>
      <c r="H20" s="19"/>
      <c r="I20" s="18"/>
      <c r="J20" s="18"/>
      <c r="K20" s="16"/>
      <c r="L20" s="16"/>
    </row>
    <row r="21" spans="1:12" ht="21" thickBot="1" x14ac:dyDescent="0.4">
      <c r="B21" s="13" t="s">
        <v>0</v>
      </c>
      <c r="C21" s="50"/>
      <c r="D21" s="50"/>
      <c r="E21" s="50"/>
      <c r="F21" s="50"/>
      <c r="G21" s="50"/>
      <c r="H21" s="99"/>
      <c r="K21" s="116"/>
      <c r="L21" s="9">
        <f>L7+L9+L11+L13+L15+L17</f>
        <v>3780000</v>
      </c>
    </row>
    <row r="22" spans="1:12" ht="15" thickTop="1" x14ac:dyDescent="0.3">
      <c r="A22" s="17"/>
      <c r="B22" s="17"/>
      <c r="C22" s="17"/>
      <c r="D22" s="17"/>
      <c r="E22" s="17"/>
      <c r="F22" s="17"/>
      <c r="G22" s="17"/>
      <c r="H22" s="19"/>
      <c r="I22" s="18"/>
      <c r="J22" s="18"/>
      <c r="K22" s="16"/>
      <c r="L22" s="16"/>
    </row>
    <row r="23" spans="1:12" ht="21" thickBot="1" x14ac:dyDescent="0.4">
      <c r="B23" s="13" t="s">
        <v>1817</v>
      </c>
      <c r="C23" s="50"/>
      <c r="D23" s="50"/>
      <c r="E23" s="50"/>
      <c r="F23" s="50"/>
      <c r="G23" s="50"/>
      <c r="H23" s="99"/>
      <c r="K23" s="116"/>
      <c r="L23" s="9">
        <v>5000000</v>
      </c>
    </row>
    <row r="24" spans="1:12" ht="15" thickTop="1" x14ac:dyDescent="0.3">
      <c r="A24" s="17"/>
      <c r="B24" s="17"/>
      <c r="C24" s="17"/>
      <c r="D24" s="17"/>
      <c r="E24" s="17"/>
      <c r="F24" s="17"/>
      <c r="G24" s="17"/>
      <c r="H24" s="19"/>
      <c r="I24" s="18"/>
      <c r="J24" s="18"/>
      <c r="K24" s="16"/>
      <c r="L24" s="16"/>
    </row>
    <row r="25" spans="1:12" x14ac:dyDescent="0.3">
      <c r="C25" s="8"/>
      <c r="D25" s="7"/>
      <c r="E25" s="7"/>
      <c r="F25"/>
      <c r="G25"/>
    </row>
    <row r="26" spans="1:12" x14ac:dyDescent="0.3">
      <c r="C26" s="8"/>
      <c r="D26" s="7"/>
      <c r="E26" s="7"/>
      <c r="F26"/>
      <c r="G26"/>
    </row>
    <row r="27" spans="1:12" x14ac:dyDescent="0.3">
      <c r="C27" s="8"/>
      <c r="D27" s="7"/>
      <c r="E27" s="7"/>
      <c r="F27"/>
      <c r="G27"/>
    </row>
    <row r="28" spans="1:12" x14ac:dyDescent="0.3">
      <c r="C28" s="8"/>
      <c r="D28" s="7"/>
      <c r="E28" s="7"/>
      <c r="F28"/>
      <c r="G28"/>
    </row>
    <row r="29" spans="1:12" ht="18" customHeight="1" x14ac:dyDescent="0.3">
      <c r="A29" s="5"/>
      <c r="B29" s="5"/>
      <c r="C29" s="5"/>
      <c r="D29" s="42"/>
      <c r="E29" s="42"/>
      <c r="F29" s="42"/>
      <c r="G29" s="42"/>
      <c r="H29" s="42"/>
      <c r="I29" s="42"/>
      <c r="J29" s="42"/>
      <c r="K29" s="41"/>
      <c r="L29" s="41"/>
    </row>
    <row r="30" spans="1:12" ht="18" customHeight="1" x14ac:dyDescent="0.3">
      <c r="A30" s="49" t="s">
        <v>1939</v>
      </c>
      <c r="B30" s="49"/>
      <c r="C30" s="49"/>
      <c r="D30" s="49"/>
      <c r="E30" s="49"/>
      <c r="F30" s="49"/>
      <c r="G30" s="45"/>
      <c r="H30" s="43"/>
      <c r="I30" s="43"/>
      <c r="J30" s="43"/>
      <c r="K30" s="43"/>
      <c r="L30" s="43"/>
    </row>
    <row r="31" spans="1:12" ht="18" customHeight="1" x14ac:dyDescent="0.3">
      <c r="A31" s="49" t="s">
        <v>1944</v>
      </c>
      <c r="B31" s="49"/>
      <c r="C31" s="49"/>
      <c r="D31" s="49"/>
      <c r="E31" s="49"/>
      <c r="F31" s="49"/>
      <c r="G31" s="45"/>
      <c r="H31" s="43"/>
      <c r="I31" s="43"/>
      <c r="J31" s="43"/>
      <c r="K31" s="43"/>
      <c r="L31" s="43"/>
    </row>
    <row r="32" spans="1:12" ht="18" customHeight="1" x14ac:dyDescent="0.3">
      <c r="A32" s="49" t="s">
        <v>1952</v>
      </c>
      <c r="B32" s="49"/>
      <c r="C32" s="49"/>
      <c r="D32" s="49"/>
      <c r="E32" s="49"/>
      <c r="F32" s="49"/>
      <c r="G32" s="45"/>
      <c r="H32" s="43"/>
      <c r="I32" s="43"/>
      <c r="J32" s="43"/>
      <c r="K32" s="43"/>
      <c r="L32" s="43"/>
    </row>
    <row r="33" spans="1:12" ht="18" customHeight="1" x14ac:dyDescent="0.3">
      <c r="A33" s="49" t="s">
        <v>1949</v>
      </c>
      <c r="B33" s="49"/>
      <c r="C33" s="49"/>
      <c r="D33" s="49"/>
      <c r="E33" s="49"/>
      <c r="F33" s="49"/>
      <c r="G33" s="45"/>
      <c r="H33" s="43"/>
      <c r="I33" s="43"/>
      <c r="J33" s="43"/>
      <c r="K33" s="43"/>
      <c r="L33" s="43"/>
    </row>
    <row r="34" spans="1:12" ht="18" customHeight="1" x14ac:dyDescent="0.3">
      <c r="A34" s="49" t="s">
        <v>2012</v>
      </c>
      <c r="B34" s="49"/>
      <c r="C34" s="49"/>
      <c r="D34" s="49"/>
      <c r="E34" s="49"/>
      <c r="F34" s="49"/>
      <c r="G34" s="45"/>
      <c r="H34" s="43"/>
      <c r="I34" s="43"/>
      <c r="J34" s="43"/>
      <c r="K34" s="43"/>
      <c r="L34" s="43"/>
    </row>
    <row r="35" spans="1:12" ht="18" customHeight="1" x14ac:dyDescent="0.3">
      <c r="A35" s="227" t="s">
        <v>1950</v>
      </c>
      <c r="B35" s="49"/>
      <c r="C35" s="49"/>
      <c r="D35" s="49"/>
      <c r="E35" s="49"/>
      <c r="F35" s="49"/>
      <c r="G35" s="45"/>
      <c r="H35" s="43"/>
      <c r="I35" s="43"/>
      <c r="J35" s="43"/>
      <c r="K35" s="43"/>
      <c r="L35" s="43"/>
    </row>
    <row r="36" spans="1:12" ht="18" customHeight="1" x14ac:dyDescent="0.3">
      <c r="A36" s="227" t="s">
        <v>1954</v>
      </c>
      <c r="B36" s="49"/>
      <c r="C36" s="49"/>
      <c r="D36" s="49"/>
      <c r="E36" s="49"/>
      <c r="F36" s="49"/>
      <c r="G36" s="45"/>
      <c r="H36" s="43"/>
      <c r="I36" s="43"/>
      <c r="J36" s="43"/>
      <c r="K36" s="43"/>
      <c r="L36" s="43"/>
    </row>
    <row r="37" spans="1:12" ht="18" customHeight="1" x14ac:dyDescent="0.3">
      <c r="A37" s="227" t="s">
        <v>1953</v>
      </c>
      <c r="B37" s="49"/>
      <c r="C37" s="49"/>
      <c r="D37" s="49"/>
      <c r="E37" s="49"/>
      <c r="F37" s="49"/>
      <c r="G37" s="45"/>
      <c r="H37" s="43"/>
      <c r="I37" s="43"/>
      <c r="J37" s="43"/>
      <c r="K37" s="43"/>
      <c r="L37" s="43"/>
    </row>
    <row r="38" spans="1:12" ht="18" customHeight="1" x14ac:dyDescent="0.3">
      <c r="A38" s="227" t="s">
        <v>1951</v>
      </c>
      <c r="B38" s="49"/>
      <c r="C38" s="49"/>
      <c r="D38" s="49"/>
      <c r="E38" s="49"/>
      <c r="F38" s="49"/>
      <c r="G38" s="45"/>
      <c r="H38" s="43"/>
      <c r="I38" s="43"/>
      <c r="J38" s="43"/>
      <c r="K38" s="43"/>
      <c r="L38" s="43"/>
    </row>
    <row r="39" spans="1:12" ht="18" customHeight="1" x14ac:dyDescent="0.3">
      <c r="A39" s="49" t="s">
        <v>2011</v>
      </c>
      <c r="B39" s="49"/>
      <c r="C39" s="49"/>
      <c r="D39" s="49"/>
      <c r="E39" s="49"/>
      <c r="F39" s="49"/>
      <c r="G39" s="45"/>
      <c r="H39" s="43"/>
      <c r="I39" s="43"/>
      <c r="J39" s="43"/>
      <c r="K39" s="43"/>
      <c r="L39" s="43"/>
    </row>
    <row r="40" spans="1:12" ht="18" customHeight="1" x14ac:dyDescent="0.3">
      <c r="A40" s="49" t="s">
        <v>1897</v>
      </c>
      <c r="B40" s="49"/>
      <c r="C40" s="49"/>
      <c r="D40" s="49"/>
      <c r="E40" s="49"/>
      <c r="F40" s="49"/>
      <c r="G40" s="45"/>
      <c r="H40" s="43"/>
      <c r="I40" s="43"/>
      <c r="J40" s="43"/>
      <c r="K40" s="43"/>
      <c r="L40" s="43"/>
    </row>
    <row r="41" spans="1:12" ht="18" customHeight="1" x14ac:dyDescent="0.3">
      <c r="A41" s="231" t="s">
        <v>1940</v>
      </c>
      <c r="B41" s="231"/>
      <c r="C41" s="230"/>
      <c r="D41" s="230"/>
      <c r="E41" s="230"/>
      <c r="F41" s="230"/>
      <c r="G41" s="230"/>
      <c r="H41" s="43"/>
      <c r="I41" s="43"/>
      <c r="J41" s="43"/>
      <c r="K41" s="43"/>
      <c r="L41" s="43"/>
    </row>
    <row r="42" spans="1:12" ht="18" customHeight="1" x14ac:dyDescent="0.3">
      <c r="A42" s="5"/>
      <c r="B42" s="5"/>
      <c r="C42" s="5"/>
      <c r="D42" s="42"/>
      <c r="E42" s="42"/>
      <c r="F42" s="42"/>
      <c r="G42" s="42"/>
      <c r="H42" s="42"/>
      <c r="I42" s="42"/>
      <c r="J42" s="42"/>
      <c r="K42" s="41"/>
      <c r="L42" s="41"/>
    </row>
    <row r="43" spans="1:12" x14ac:dyDescent="0.3">
      <c r="C43" s="8"/>
      <c r="D43" s="7"/>
      <c r="E43" s="7"/>
      <c r="F43"/>
      <c r="G43"/>
    </row>
    <row r="44" spans="1:12" x14ac:dyDescent="0.3">
      <c r="C44" s="8"/>
      <c r="D44" s="7"/>
      <c r="E44" s="7"/>
      <c r="F44"/>
      <c r="G44"/>
    </row>
    <row r="45" spans="1:12" x14ac:dyDescent="0.3">
      <c r="C45" s="8"/>
      <c r="D45" s="7"/>
      <c r="E45" s="7"/>
      <c r="F45"/>
      <c r="G45"/>
    </row>
    <row r="46" spans="1:12" x14ac:dyDescent="0.3">
      <c r="C46" s="8"/>
      <c r="D46" s="7"/>
      <c r="E46" s="7"/>
      <c r="F46"/>
      <c r="G46"/>
    </row>
    <row r="47" spans="1:12" x14ac:dyDescent="0.3">
      <c r="B47" s="5" t="s">
        <v>1890</v>
      </c>
      <c r="C47" s="8"/>
      <c r="D47" s="7"/>
      <c r="E47" s="7"/>
      <c r="F47"/>
      <c r="G47"/>
    </row>
    <row r="48" spans="1:12" x14ac:dyDescent="0.3">
      <c r="B48" s="17"/>
      <c r="C48" s="8"/>
      <c r="D48" s="7"/>
      <c r="E48" s="7"/>
      <c r="F48"/>
      <c r="G48"/>
    </row>
    <row r="49" spans="2:7" x14ac:dyDescent="0.3">
      <c r="B49" s="39" t="s">
        <v>1892</v>
      </c>
      <c r="C49" s="8"/>
      <c r="D49" s="7"/>
      <c r="E49" s="7"/>
      <c r="F49"/>
      <c r="G49"/>
    </row>
    <row r="50" spans="2:7" x14ac:dyDescent="0.3">
      <c r="B50" s="39" t="s">
        <v>1891</v>
      </c>
      <c r="C50" s="8"/>
      <c r="D50" s="7"/>
      <c r="E50" s="7"/>
      <c r="F50"/>
      <c r="G50"/>
    </row>
    <row r="51" spans="2:7" x14ac:dyDescent="0.3">
      <c r="B51" s="17"/>
      <c r="C51" s="8"/>
      <c r="D51" s="7"/>
      <c r="E51" s="7"/>
      <c r="F51"/>
      <c r="G51"/>
    </row>
    <row r="52" spans="2:7" x14ac:dyDescent="0.3">
      <c r="C52" s="8"/>
      <c r="D52" s="7"/>
      <c r="E52" s="1"/>
      <c r="F52"/>
      <c r="G52"/>
    </row>
    <row r="53" spans="2:7" x14ac:dyDescent="0.3">
      <c r="C53" s="8"/>
      <c r="D53" s="7"/>
      <c r="E53" s="1"/>
      <c r="F53"/>
      <c r="G53"/>
    </row>
    <row r="54" spans="2:7" x14ac:dyDescent="0.3">
      <c r="C54" s="8"/>
      <c r="D54" s="7"/>
      <c r="E54" s="1"/>
      <c r="F54"/>
      <c r="G54"/>
    </row>
    <row r="55" spans="2:7" x14ac:dyDescent="0.3">
      <c r="C55" s="8"/>
      <c r="D55" s="7"/>
      <c r="E55" s="1"/>
      <c r="F55"/>
      <c r="G55"/>
    </row>
    <row r="56" spans="2:7" x14ac:dyDescent="0.3">
      <c r="B56" s="5" t="s">
        <v>1909</v>
      </c>
      <c r="C56" s="8"/>
      <c r="D56" s="7"/>
      <c r="E56" s="1"/>
      <c r="F56"/>
      <c r="G56"/>
    </row>
    <row r="57" spans="2:7" x14ac:dyDescent="0.3">
      <c r="B57" s="39"/>
      <c r="C57" s="8"/>
      <c r="D57" s="7"/>
      <c r="E57" s="1"/>
      <c r="F57"/>
      <c r="G57"/>
    </row>
    <row r="58" spans="2:7" x14ac:dyDescent="0.3">
      <c r="B58" s="39" t="s">
        <v>2013</v>
      </c>
      <c r="C58" s="8"/>
      <c r="D58" s="7"/>
      <c r="E58" s="1"/>
      <c r="F58"/>
      <c r="G58"/>
    </row>
    <row r="59" spans="2:7" x14ac:dyDescent="0.3">
      <c r="B59" s="39" t="s">
        <v>1895</v>
      </c>
      <c r="C59" s="8"/>
      <c r="D59" s="7"/>
      <c r="E59" s="1"/>
      <c r="F59"/>
      <c r="G59"/>
    </row>
    <row r="60" spans="2:7" x14ac:dyDescent="0.3">
      <c r="B60" s="39" t="s">
        <v>1896</v>
      </c>
      <c r="C60" s="8"/>
      <c r="D60" s="7"/>
      <c r="E60" s="1"/>
      <c r="F60"/>
      <c r="G60"/>
    </row>
    <row r="61" spans="2:7" x14ac:dyDescent="0.3">
      <c r="B61" s="39" t="s">
        <v>1910</v>
      </c>
      <c r="C61" s="8"/>
      <c r="D61" s="7"/>
      <c r="E61" s="1"/>
      <c r="F61"/>
      <c r="G61"/>
    </row>
    <row r="62" spans="2:7" x14ac:dyDescent="0.3">
      <c r="B62" s="17"/>
      <c r="C62" s="8"/>
      <c r="D62" s="7"/>
      <c r="E62" s="1"/>
      <c r="F62"/>
      <c r="G62"/>
    </row>
    <row r="63" spans="2:7" x14ac:dyDescent="0.3">
      <c r="B63" s="39" t="s">
        <v>1893</v>
      </c>
      <c r="C63" s="8"/>
      <c r="D63" s="7"/>
      <c r="E63" s="1"/>
      <c r="F63"/>
      <c r="G63"/>
    </row>
    <row r="64" spans="2:7" x14ac:dyDescent="0.3">
      <c r="B64" s="39" t="s">
        <v>1894</v>
      </c>
      <c r="C64" s="3"/>
      <c r="D64" s="7"/>
      <c r="E64" s="1"/>
      <c r="F64"/>
      <c r="G64"/>
    </row>
    <row r="65" spans="2:7" x14ac:dyDescent="0.3">
      <c r="B65" s="56"/>
      <c r="C65" s="3"/>
      <c r="D65" s="7"/>
      <c r="E65" s="1"/>
      <c r="F65"/>
      <c r="G65"/>
    </row>
    <row r="66" spans="2:7" x14ac:dyDescent="0.3">
      <c r="B66"/>
      <c r="C66" s="3"/>
      <c r="D66" s="7"/>
      <c r="E66" s="1"/>
      <c r="F66"/>
      <c r="G66"/>
    </row>
    <row r="67" spans="2:7" x14ac:dyDescent="0.3">
      <c r="B67"/>
      <c r="C67" s="3"/>
      <c r="D67" s="7"/>
      <c r="E67" s="1"/>
      <c r="F67"/>
      <c r="G67"/>
    </row>
    <row r="68" spans="2:7" x14ac:dyDescent="0.3">
      <c r="B68" s="25"/>
      <c r="C68" s="3"/>
      <c r="D68" s="7"/>
      <c r="E68" s="1"/>
      <c r="F68"/>
      <c r="G68"/>
    </row>
    <row r="69" spans="2:7" x14ac:dyDescent="0.3">
      <c r="B69" s="25"/>
      <c r="C69" s="3"/>
      <c r="D69" s="1"/>
      <c r="E69" s="1"/>
      <c r="F69"/>
      <c r="G69"/>
    </row>
    <row r="70" spans="2:7" x14ac:dyDescent="0.3">
      <c r="B70" s="5" t="s">
        <v>1898</v>
      </c>
      <c r="C70" s="3"/>
      <c r="D70" s="1"/>
      <c r="E70" s="1"/>
      <c r="F70"/>
      <c r="G70"/>
    </row>
    <row r="71" spans="2:7" x14ac:dyDescent="0.3">
      <c r="B71" s="40"/>
      <c r="C71" s="3"/>
      <c r="D71" s="1"/>
      <c r="E71" s="1"/>
      <c r="F71"/>
      <c r="G71"/>
    </row>
    <row r="72" spans="2:7" x14ac:dyDescent="0.3">
      <c r="B72" s="111" t="s">
        <v>1899</v>
      </c>
      <c r="C72" s="3"/>
      <c r="D72" s="1"/>
      <c r="E72" s="1"/>
      <c r="F72"/>
      <c r="G72"/>
    </row>
    <row r="73" spans="2:7" x14ac:dyDescent="0.3">
      <c r="B73" s="40"/>
      <c r="D73" s="1"/>
      <c r="E73" s="1"/>
      <c r="F73"/>
      <c r="G73"/>
    </row>
    <row r="74" spans="2:7" x14ac:dyDescent="0.3">
      <c r="B74" s="25"/>
      <c r="D74" s="1"/>
      <c r="E74" s="1"/>
      <c r="F74"/>
      <c r="G74"/>
    </row>
    <row r="75" spans="2:7" x14ac:dyDescent="0.3">
      <c r="B75" s="25"/>
      <c r="D75" s="1"/>
      <c r="E75" s="1"/>
      <c r="F75"/>
      <c r="G75"/>
    </row>
    <row r="76" spans="2:7" x14ac:dyDescent="0.3">
      <c r="B76" s="25"/>
      <c r="D76" s="1"/>
      <c r="E76" s="1"/>
      <c r="F76"/>
      <c r="G76"/>
    </row>
    <row r="77" spans="2:7" x14ac:dyDescent="0.3">
      <c r="B77" s="25"/>
      <c r="D77" s="1"/>
      <c r="E77" s="1"/>
      <c r="F77"/>
      <c r="G77"/>
    </row>
    <row r="78" spans="2:7" x14ac:dyDescent="0.3">
      <c r="B78" s="5" t="s">
        <v>1900</v>
      </c>
      <c r="D78" s="1"/>
      <c r="E78" s="1"/>
      <c r="F78"/>
      <c r="G78"/>
    </row>
    <row r="79" spans="2:7" x14ac:dyDescent="0.3">
      <c r="B79" s="39"/>
      <c r="D79" s="1"/>
      <c r="E79" s="1"/>
      <c r="F79"/>
      <c r="G79"/>
    </row>
    <row r="80" spans="2:7" x14ac:dyDescent="0.3">
      <c r="B80" s="39" t="s">
        <v>1907</v>
      </c>
      <c r="D80" s="1"/>
      <c r="E80" s="1"/>
      <c r="F80"/>
      <c r="G80"/>
    </row>
    <row r="81" spans="2:7" x14ac:dyDescent="0.3">
      <c r="B81" s="39" t="s">
        <v>1901</v>
      </c>
      <c r="D81" s="1"/>
      <c r="E81" s="1"/>
      <c r="F81"/>
      <c r="G81"/>
    </row>
    <row r="82" spans="2:7" x14ac:dyDescent="0.3">
      <c r="B82" s="39" t="s">
        <v>1902</v>
      </c>
      <c r="D82" s="1"/>
      <c r="E82" s="1"/>
      <c r="F82"/>
      <c r="G82"/>
    </row>
    <row r="83" spans="2:7" x14ac:dyDescent="0.3">
      <c r="B83" s="39" t="s">
        <v>1903</v>
      </c>
      <c r="D83" s="1"/>
      <c r="E83" s="1"/>
      <c r="F83"/>
      <c r="G83"/>
    </row>
    <row r="84" spans="2:7" x14ac:dyDescent="0.3">
      <c r="B84" s="39"/>
      <c r="D84" s="1"/>
      <c r="E84" s="1"/>
      <c r="F84"/>
      <c r="G84"/>
    </row>
    <row r="85" spans="2:7" x14ac:dyDescent="0.3">
      <c r="B85" s="39" t="s">
        <v>1904</v>
      </c>
      <c r="D85" s="1"/>
      <c r="E85" s="1"/>
      <c r="F85"/>
      <c r="G85"/>
    </row>
    <row r="86" spans="2:7" x14ac:dyDescent="0.3">
      <c r="B86" s="39" t="s">
        <v>1905</v>
      </c>
      <c r="D86" s="1"/>
      <c r="E86" s="1"/>
      <c r="F86"/>
      <c r="G86"/>
    </row>
    <row r="87" spans="2:7" x14ac:dyDescent="0.3">
      <c r="B87" s="39" t="s">
        <v>1906</v>
      </c>
      <c r="D87" s="1"/>
      <c r="E87" s="1"/>
      <c r="F87"/>
      <c r="G87"/>
    </row>
    <row r="88" spans="2:7" x14ac:dyDescent="0.3">
      <c r="B88" s="39"/>
      <c r="D88" s="1"/>
      <c r="E88" s="1"/>
      <c r="F88"/>
      <c r="G88"/>
    </row>
    <row r="89" spans="2:7" x14ac:dyDescent="0.3">
      <c r="B89" s="39" t="s">
        <v>1908</v>
      </c>
      <c r="D89" s="1"/>
      <c r="E89" s="1"/>
      <c r="F89"/>
      <c r="G89"/>
    </row>
    <row r="90" spans="2:7" x14ac:dyDescent="0.3">
      <c r="B90" s="39"/>
      <c r="D90" s="1"/>
      <c r="E90" s="1"/>
      <c r="F90"/>
      <c r="G90"/>
    </row>
    <row r="91" spans="2:7" x14ac:dyDescent="0.3">
      <c r="D91" s="1"/>
      <c r="E91" s="1"/>
      <c r="F91"/>
      <c r="G91"/>
    </row>
    <row r="92" spans="2:7" x14ac:dyDescent="0.3">
      <c r="D92" s="1"/>
      <c r="E92" s="1"/>
      <c r="F92"/>
      <c r="G92"/>
    </row>
    <row r="93" spans="2:7" x14ac:dyDescent="0.3">
      <c r="B93"/>
      <c r="D93" s="1"/>
      <c r="E93" s="1"/>
      <c r="F93"/>
      <c r="G93"/>
    </row>
    <row r="94" spans="2:7" x14ac:dyDescent="0.3">
      <c r="B94"/>
      <c r="D94" s="1"/>
      <c r="E94" s="1"/>
      <c r="F94"/>
      <c r="G94"/>
    </row>
    <row r="95" spans="2:7" x14ac:dyDescent="0.3">
      <c r="B95"/>
      <c r="D95" s="1"/>
      <c r="E95" s="1"/>
      <c r="F95"/>
      <c r="G95"/>
    </row>
  </sheetData>
  <sheetProtection algorithmName="SHA-512" hashValue="/kgeMBdCEbXs2+r0eGXtgMPMFdrWFQ1sigX0Kwal1Qk1CuxYpEII0gTp8D4BM+xQB0s2NHKqqmQ2CjTlNURbAg==" saltValue="rycmOwVtP5nzAqgzfXs/uw==" spinCount="100000" sheet="1" insertHyperlinks="0"/>
  <mergeCells count="4">
    <mergeCell ref="A1:L1"/>
    <mergeCell ref="A2:B2"/>
    <mergeCell ref="A3:I3"/>
    <mergeCell ref="A41:G41"/>
  </mergeCells>
  <hyperlinks>
    <hyperlink ref="B72" r:id="rId1" xr:uid="{CDC60C20-C5F6-4165-B587-4736E594E31F}"/>
  </hyperlinks>
  <pageMargins left="0.51181102362204722" right="0.39370078740157483" top="0.98425196850393704" bottom="3.22" header="0.31496062992125984" footer="0.31496062992125984"/>
  <pageSetup paperSize="9" scale="43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3C1E-A55E-4DC1-8724-D5C5E2157275}">
  <sheetPr codeName="Tabelle18">
    <pageSetUpPr fitToPage="1"/>
  </sheetPr>
  <dimension ref="A1:L99"/>
  <sheetViews>
    <sheetView zoomScale="90" zoomScaleNormal="90" workbookViewId="0">
      <pane ySplit="6" topLeftCell="A7" activePane="bottomLeft" state="frozen"/>
      <selection activeCell="B45" sqref="B45"/>
      <selection pane="bottomLeft" activeCell="B56" sqref="B56:B99"/>
    </sheetView>
  </sheetViews>
  <sheetFormatPr baseColWidth="10" defaultRowHeight="14.4" x14ac:dyDescent="0.3"/>
  <cols>
    <col min="1" max="1" width="10.44140625" customWidth="1"/>
    <col min="2" max="2" width="113.77734375" style="2" customWidth="1"/>
    <col min="3" max="6" width="9.44140625" style="2" customWidth="1"/>
    <col min="7" max="7" width="9.88671875" style="2" customWidth="1"/>
    <col min="8" max="8" width="13.21875" style="2" customWidth="1"/>
    <col min="9" max="9" width="15.88671875" style="1" customWidth="1"/>
    <col min="10" max="10" width="18.6640625" style="1" customWidth="1"/>
    <col min="11" max="11" width="21.44140625" customWidth="1"/>
    <col min="12" max="12" width="28.44140625" customWidth="1"/>
    <col min="14" max="14" width="13.88671875" bestFit="1" customWidth="1"/>
  </cols>
  <sheetData>
    <row r="1" spans="1:12" ht="27" customHeight="1" x14ac:dyDescent="0.3">
      <c r="A1" s="229" t="s">
        <v>1820</v>
      </c>
      <c r="B1" s="230"/>
      <c r="C1" s="230"/>
      <c r="D1" s="230"/>
      <c r="E1" s="230"/>
      <c r="F1" s="230"/>
      <c r="G1" s="230"/>
      <c r="H1" s="230"/>
      <c r="I1" s="230"/>
      <c r="J1" s="230"/>
      <c r="K1" s="236"/>
      <c r="L1" s="230"/>
    </row>
    <row r="2" spans="1:12" ht="21" customHeight="1" x14ac:dyDescent="0.3">
      <c r="A2" s="231" t="s">
        <v>1974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758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 t="s">
        <v>759</v>
      </c>
      <c r="I6" s="38"/>
      <c r="J6" s="38" t="s">
        <v>671</v>
      </c>
      <c r="K6" s="37" t="s">
        <v>760</v>
      </c>
      <c r="L6" s="37"/>
    </row>
    <row r="7" spans="1:12" x14ac:dyDescent="0.3">
      <c r="A7" s="2">
        <v>1</v>
      </c>
      <c r="B7" s="46" t="s">
        <v>1733</v>
      </c>
      <c r="C7" s="46"/>
      <c r="D7" s="46"/>
      <c r="E7" s="46"/>
      <c r="F7" s="46"/>
      <c r="G7" s="46"/>
      <c r="H7" s="8">
        <v>1000</v>
      </c>
      <c r="I7" s="7">
        <v>40</v>
      </c>
      <c r="J7" s="7">
        <f>I7*H7</f>
        <v>40000</v>
      </c>
      <c r="K7" s="108" t="s">
        <v>761</v>
      </c>
      <c r="L7" s="36">
        <f>8*J7</f>
        <v>320000</v>
      </c>
    </row>
    <row r="8" spans="1:12" x14ac:dyDescent="0.3">
      <c r="A8" s="17"/>
      <c r="B8" s="17"/>
      <c r="C8" s="17"/>
      <c r="D8" s="17"/>
      <c r="E8" s="17"/>
      <c r="F8" s="17"/>
      <c r="G8" s="17"/>
      <c r="H8" s="19"/>
      <c r="I8" s="18"/>
      <c r="J8" s="18"/>
      <c r="K8" s="104"/>
      <c r="L8" s="18"/>
    </row>
    <row r="9" spans="1:12" x14ac:dyDescent="0.3">
      <c r="A9" s="2">
        <v>2</v>
      </c>
      <c r="B9" s="46" t="s">
        <v>1713</v>
      </c>
      <c r="C9" s="46"/>
      <c r="D9" s="46"/>
      <c r="E9" s="46"/>
      <c r="F9" s="46"/>
      <c r="G9" s="46"/>
      <c r="H9" s="8">
        <v>1000</v>
      </c>
      <c r="I9" s="7">
        <v>40</v>
      </c>
      <c r="J9" s="7">
        <f>I9*H9</f>
        <v>40000</v>
      </c>
      <c r="K9" s="108" t="s">
        <v>762</v>
      </c>
      <c r="L9" s="36">
        <f>6*J9</f>
        <v>240000</v>
      </c>
    </row>
    <row r="10" spans="1:12" x14ac:dyDescent="0.3">
      <c r="A10" s="17"/>
      <c r="B10" s="17"/>
      <c r="C10" s="17"/>
      <c r="D10" s="17"/>
      <c r="E10" s="17"/>
      <c r="F10" s="17"/>
      <c r="G10" s="17"/>
      <c r="H10" s="19"/>
      <c r="I10" s="18"/>
      <c r="J10" s="18"/>
      <c r="K10" s="104"/>
      <c r="L10" s="18"/>
    </row>
    <row r="11" spans="1:12" x14ac:dyDescent="0.3">
      <c r="A11" s="2">
        <v>3</v>
      </c>
      <c r="B11" s="46" t="s">
        <v>1734</v>
      </c>
      <c r="C11" s="46"/>
      <c r="D11" s="46"/>
      <c r="E11" s="46"/>
      <c r="F11" s="46"/>
      <c r="G11" s="46"/>
      <c r="H11" s="8">
        <v>500</v>
      </c>
      <c r="I11" s="7">
        <v>50</v>
      </c>
      <c r="J11" s="7">
        <f>I11*H11</f>
        <v>25000</v>
      </c>
      <c r="K11" s="108" t="s">
        <v>761</v>
      </c>
      <c r="L11" s="36">
        <f>8*J11</f>
        <v>200000</v>
      </c>
    </row>
    <row r="12" spans="1:12" x14ac:dyDescent="0.3">
      <c r="A12" s="17"/>
      <c r="B12" s="17"/>
      <c r="C12" s="17"/>
      <c r="D12" s="17"/>
      <c r="E12" s="17"/>
      <c r="F12" s="17"/>
      <c r="G12" s="17"/>
      <c r="H12" s="19"/>
      <c r="I12" s="18"/>
      <c r="J12" s="18"/>
      <c r="K12" s="104"/>
      <c r="L12" s="18"/>
    </row>
    <row r="13" spans="1:12" x14ac:dyDescent="0.3">
      <c r="A13" s="2">
        <v>4</v>
      </c>
      <c r="B13" s="46" t="s">
        <v>1713</v>
      </c>
      <c r="C13" s="46"/>
      <c r="D13" s="46"/>
      <c r="E13" s="46"/>
      <c r="F13" s="46"/>
      <c r="G13" s="46"/>
      <c r="H13" s="8">
        <v>500</v>
      </c>
      <c r="I13" s="7">
        <v>50</v>
      </c>
      <c r="J13" s="7">
        <f>I13*H13</f>
        <v>25000</v>
      </c>
      <c r="K13" s="108" t="s">
        <v>762</v>
      </c>
      <c r="L13" s="36">
        <f>6*J13</f>
        <v>150000</v>
      </c>
    </row>
    <row r="14" spans="1:12" x14ac:dyDescent="0.3">
      <c r="A14" s="17"/>
      <c r="B14" s="17"/>
      <c r="C14" s="17"/>
      <c r="D14" s="17"/>
      <c r="E14" s="17"/>
      <c r="F14" s="17"/>
      <c r="G14" s="17"/>
      <c r="H14" s="19"/>
      <c r="I14" s="18"/>
      <c r="J14" s="18"/>
      <c r="K14" s="104"/>
      <c r="L14" s="18"/>
    </row>
    <row r="15" spans="1:12" x14ac:dyDescent="0.3">
      <c r="A15" s="2">
        <v>5</v>
      </c>
      <c r="B15" s="46" t="s">
        <v>1732</v>
      </c>
      <c r="C15" s="46"/>
      <c r="D15" s="46"/>
      <c r="E15" s="46"/>
      <c r="F15" s="46"/>
      <c r="G15" s="46"/>
      <c r="H15" s="8">
        <v>500</v>
      </c>
      <c r="I15" s="7">
        <v>40</v>
      </c>
      <c r="J15" s="7">
        <f>I15*H15</f>
        <v>20000</v>
      </c>
      <c r="K15" s="108" t="s">
        <v>761</v>
      </c>
      <c r="L15" s="36">
        <f>8*J15</f>
        <v>160000</v>
      </c>
    </row>
    <row r="16" spans="1:12" x14ac:dyDescent="0.3">
      <c r="A16" s="17"/>
      <c r="B16" s="17"/>
      <c r="C16" s="17"/>
      <c r="D16" s="17"/>
      <c r="E16" s="17"/>
      <c r="F16" s="17"/>
      <c r="G16" s="17"/>
      <c r="H16" s="19"/>
      <c r="I16" s="18"/>
      <c r="J16" s="18"/>
      <c r="K16" s="104"/>
      <c r="L16" s="18"/>
    </row>
    <row r="17" spans="1:12" x14ac:dyDescent="0.3">
      <c r="A17" s="2">
        <v>6</v>
      </c>
      <c r="B17" s="46" t="s">
        <v>1713</v>
      </c>
      <c r="C17" s="46"/>
      <c r="D17" s="46"/>
      <c r="E17" s="46"/>
      <c r="F17" s="46"/>
      <c r="G17" s="46"/>
      <c r="H17" s="8">
        <v>500</v>
      </c>
      <c r="I17" s="7">
        <v>40</v>
      </c>
      <c r="J17" s="7">
        <f>I17*H17</f>
        <v>20000</v>
      </c>
      <c r="K17" s="108" t="s">
        <v>762</v>
      </c>
      <c r="L17" s="36">
        <f>6*J17</f>
        <v>120000</v>
      </c>
    </row>
    <row r="18" spans="1:12" x14ac:dyDescent="0.3">
      <c r="A18" s="17"/>
      <c r="B18" s="17"/>
      <c r="C18" s="17"/>
      <c r="D18" s="17"/>
      <c r="E18" s="17"/>
      <c r="F18" s="17"/>
      <c r="G18" s="17"/>
      <c r="H18" s="19"/>
      <c r="I18" s="18"/>
      <c r="J18" s="18"/>
      <c r="K18" s="104"/>
      <c r="L18" s="18"/>
    </row>
    <row r="19" spans="1:12" x14ac:dyDescent="0.3">
      <c r="A19" s="2">
        <v>7</v>
      </c>
      <c r="B19" s="46" t="s">
        <v>1714</v>
      </c>
      <c r="C19" s="46"/>
      <c r="D19" s="46"/>
      <c r="E19" s="46"/>
      <c r="F19" s="46"/>
      <c r="G19" s="46"/>
      <c r="H19" s="8">
        <v>300</v>
      </c>
      <c r="I19" s="7">
        <v>40</v>
      </c>
      <c r="J19" s="7">
        <f>I19*H19</f>
        <v>12000</v>
      </c>
      <c r="K19" s="108" t="s">
        <v>761</v>
      </c>
      <c r="L19" s="36">
        <f>8*J19</f>
        <v>96000</v>
      </c>
    </row>
    <row r="20" spans="1:12" x14ac:dyDescent="0.3">
      <c r="A20" s="17"/>
      <c r="B20" s="17"/>
      <c r="C20" s="17"/>
      <c r="D20" s="17"/>
      <c r="E20" s="17"/>
      <c r="F20" s="17"/>
      <c r="G20" s="17"/>
      <c r="H20" s="19"/>
      <c r="I20" s="18"/>
      <c r="J20" s="18"/>
      <c r="K20" s="104"/>
      <c r="L20" s="18"/>
    </row>
    <row r="21" spans="1:12" x14ac:dyDescent="0.3">
      <c r="A21" s="2">
        <v>8</v>
      </c>
      <c r="B21" s="46" t="s">
        <v>1713</v>
      </c>
      <c r="C21" s="46"/>
      <c r="D21" s="46"/>
      <c r="E21" s="46"/>
      <c r="F21" s="46"/>
      <c r="G21" s="46"/>
      <c r="H21" s="8">
        <v>300</v>
      </c>
      <c r="I21" s="7">
        <v>40</v>
      </c>
      <c r="J21" s="7">
        <f>I21*H21</f>
        <v>12000</v>
      </c>
      <c r="K21" s="108" t="s">
        <v>762</v>
      </c>
      <c r="L21" s="36">
        <f>6*J21</f>
        <v>72000</v>
      </c>
    </row>
    <row r="22" spans="1:12" x14ac:dyDescent="0.3">
      <c r="A22" s="17"/>
      <c r="B22" s="17"/>
      <c r="C22" s="17"/>
      <c r="D22" s="17"/>
      <c r="E22" s="17"/>
      <c r="F22" s="17"/>
      <c r="G22" s="17"/>
      <c r="H22" s="19"/>
      <c r="I22" s="18"/>
      <c r="J22" s="18"/>
      <c r="K22" s="104"/>
      <c r="L22" s="18"/>
    </row>
    <row r="23" spans="1:12" ht="21" thickBot="1" x14ac:dyDescent="0.4">
      <c r="A23" s="126"/>
      <c r="B23" s="13" t="s">
        <v>1923</v>
      </c>
      <c r="C23" s="50"/>
      <c r="D23" s="50"/>
      <c r="E23" s="50"/>
      <c r="F23" s="50"/>
      <c r="G23" s="50"/>
      <c r="H23" s="50"/>
      <c r="I23" s="50"/>
      <c r="J23" s="50"/>
      <c r="K23" s="50"/>
      <c r="L23" s="9">
        <f>L27-L25</f>
        <v>642000</v>
      </c>
    </row>
    <row r="24" spans="1:12" ht="15" thickTop="1" x14ac:dyDescent="0.3">
      <c r="A24" s="17"/>
      <c r="B24" s="17"/>
      <c r="C24" s="17"/>
      <c r="D24" s="17"/>
      <c r="E24" s="17"/>
      <c r="F24" s="17"/>
      <c r="G24" s="17"/>
      <c r="H24" s="19"/>
      <c r="I24" s="18"/>
      <c r="J24" s="18"/>
      <c r="K24" s="16"/>
      <c r="L24" s="16"/>
    </row>
    <row r="25" spans="1:12" ht="21" thickBot="1" x14ac:dyDescent="0.4">
      <c r="B25" s="13" t="s">
        <v>0</v>
      </c>
      <c r="C25" s="50"/>
      <c r="D25" s="50"/>
      <c r="E25" s="50"/>
      <c r="F25" s="50"/>
      <c r="G25" s="50"/>
      <c r="H25" s="99"/>
      <c r="K25" s="116"/>
      <c r="L25" s="9">
        <f>L7+L9+L11+L13+L15+L17+L19+L21</f>
        <v>1358000</v>
      </c>
    </row>
    <row r="26" spans="1:12" ht="15" thickTop="1" x14ac:dyDescent="0.3">
      <c r="A26" s="17"/>
      <c r="B26" s="17"/>
      <c r="C26" s="17"/>
      <c r="D26" s="17"/>
      <c r="E26" s="17"/>
      <c r="F26" s="17"/>
      <c r="G26" s="17"/>
      <c r="H26" s="19"/>
      <c r="I26" s="18"/>
      <c r="J26" s="18"/>
      <c r="K26" s="16"/>
      <c r="L26" s="16"/>
    </row>
    <row r="27" spans="1:12" ht="21" thickBot="1" x14ac:dyDescent="0.4">
      <c r="B27" s="13" t="s">
        <v>1819</v>
      </c>
      <c r="C27" s="50"/>
      <c r="D27" s="50"/>
      <c r="E27" s="50"/>
      <c r="F27" s="50"/>
      <c r="G27" s="50"/>
      <c r="H27" s="99"/>
      <c r="K27" s="116"/>
      <c r="L27" s="9">
        <v>2000000</v>
      </c>
    </row>
    <row r="28" spans="1:12" ht="15" thickTop="1" x14ac:dyDescent="0.3">
      <c r="A28" s="17"/>
      <c r="B28" s="17"/>
      <c r="C28" s="17"/>
      <c r="D28" s="17"/>
      <c r="E28" s="17"/>
      <c r="F28" s="17"/>
      <c r="G28" s="17"/>
      <c r="H28" s="19"/>
      <c r="I28" s="18"/>
      <c r="J28" s="18"/>
      <c r="K28" s="16"/>
      <c r="L28" s="16"/>
    </row>
    <row r="29" spans="1:12" x14ac:dyDescent="0.3">
      <c r="C29" s="8"/>
      <c r="D29" s="7"/>
      <c r="E29" s="7"/>
      <c r="F29"/>
      <c r="G29"/>
    </row>
    <row r="30" spans="1:12" x14ac:dyDescent="0.3">
      <c r="C30" s="8"/>
      <c r="D30" s="7"/>
      <c r="E30" s="7"/>
      <c r="F30"/>
      <c r="G30"/>
    </row>
    <row r="31" spans="1:12" x14ac:dyDescent="0.3">
      <c r="C31" s="8"/>
      <c r="D31" s="7"/>
      <c r="E31" s="7"/>
      <c r="F31"/>
      <c r="G31"/>
    </row>
    <row r="32" spans="1:12" x14ac:dyDescent="0.3">
      <c r="C32" s="8"/>
      <c r="D32" s="7"/>
      <c r="E32" s="7"/>
      <c r="F32"/>
      <c r="G32"/>
    </row>
    <row r="33" spans="1:12" ht="18" customHeight="1" x14ac:dyDescent="0.3">
      <c r="A33" s="5"/>
      <c r="B33" s="5"/>
      <c r="C33" s="5"/>
      <c r="D33" s="42"/>
      <c r="E33" s="42"/>
      <c r="F33" s="42"/>
      <c r="G33" s="42"/>
      <c r="H33" s="42"/>
      <c r="I33" s="42"/>
      <c r="J33" s="42"/>
      <c r="K33" s="41"/>
      <c r="L33" s="41"/>
    </row>
    <row r="34" spans="1:12" ht="18" customHeight="1" x14ac:dyDescent="0.3">
      <c r="A34" s="49" t="s">
        <v>1939</v>
      </c>
      <c r="B34" s="49"/>
      <c r="C34" s="49"/>
      <c r="D34" s="49"/>
      <c r="E34" s="49"/>
      <c r="F34" s="49"/>
      <c r="G34" s="45"/>
      <c r="H34" s="43"/>
      <c r="I34" s="43"/>
      <c r="J34" s="43"/>
      <c r="K34" s="43"/>
      <c r="L34" s="43"/>
    </row>
    <row r="35" spans="1:12" ht="18" customHeight="1" x14ac:dyDescent="0.3">
      <c r="A35" s="49" t="s">
        <v>1944</v>
      </c>
      <c r="B35" s="49"/>
      <c r="C35" s="49"/>
      <c r="D35" s="49"/>
      <c r="E35" s="49"/>
      <c r="F35" s="49"/>
      <c r="G35" s="45"/>
      <c r="H35" s="43"/>
      <c r="I35" s="43"/>
      <c r="J35" s="43"/>
      <c r="K35" s="43"/>
      <c r="L35" s="43"/>
    </row>
    <row r="36" spans="1:12" ht="18" customHeight="1" x14ac:dyDescent="0.3">
      <c r="A36" s="49" t="s">
        <v>1952</v>
      </c>
      <c r="B36" s="49"/>
      <c r="C36" s="49"/>
      <c r="D36" s="49"/>
      <c r="E36" s="49"/>
      <c r="F36" s="49"/>
      <c r="G36" s="45"/>
      <c r="H36" s="43"/>
      <c r="I36" s="43"/>
      <c r="J36" s="43"/>
      <c r="K36" s="43"/>
      <c r="L36" s="43"/>
    </row>
    <row r="37" spans="1:12" ht="18" customHeight="1" x14ac:dyDescent="0.3">
      <c r="A37" s="49" t="s">
        <v>1949</v>
      </c>
      <c r="B37" s="49"/>
      <c r="C37" s="49"/>
      <c r="D37" s="49"/>
      <c r="E37" s="49"/>
      <c r="F37" s="49"/>
      <c r="G37" s="45"/>
      <c r="H37" s="43"/>
      <c r="I37" s="43"/>
      <c r="J37" s="43"/>
      <c r="K37" s="43"/>
      <c r="L37" s="43"/>
    </row>
    <row r="38" spans="1:12" ht="18" customHeight="1" x14ac:dyDescent="0.3">
      <c r="A38" s="49" t="s">
        <v>2012</v>
      </c>
      <c r="B38" s="49"/>
      <c r="C38" s="49"/>
      <c r="D38" s="49"/>
      <c r="E38" s="49"/>
      <c r="F38" s="49"/>
      <c r="G38" s="45"/>
      <c r="H38" s="43"/>
      <c r="I38" s="43"/>
      <c r="J38" s="43"/>
      <c r="K38" s="43"/>
      <c r="L38" s="43"/>
    </row>
    <row r="39" spans="1:12" ht="18" customHeight="1" x14ac:dyDescent="0.3">
      <c r="A39" s="227" t="s">
        <v>1950</v>
      </c>
      <c r="B39" s="49"/>
      <c r="C39" s="49"/>
      <c r="D39" s="49"/>
      <c r="E39" s="49"/>
      <c r="F39" s="49"/>
      <c r="G39" s="45"/>
      <c r="H39" s="43"/>
      <c r="I39" s="43"/>
      <c r="J39" s="43"/>
      <c r="K39" s="43"/>
      <c r="L39" s="43"/>
    </row>
    <row r="40" spans="1:12" ht="18" customHeight="1" x14ac:dyDescent="0.3">
      <c r="A40" s="227" t="s">
        <v>1954</v>
      </c>
      <c r="B40" s="49"/>
      <c r="C40" s="49"/>
      <c r="D40" s="49"/>
      <c r="E40" s="49"/>
      <c r="F40" s="49"/>
      <c r="G40" s="45"/>
      <c r="H40" s="43"/>
      <c r="I40" s="43"/>
      <c r="J40" s="43"/>
      <c r="K40" s="43"/>
      <c r="L40" s="43"/>
    </row>
    <row r="41" spans="1:12" ht="18" customHeight="1" x14ac:dyDescent="0.3">
      <c r="A41" s="227" t="s">
        <v>1953</v>
      </c>
      <c r="B41" s="49"/>
      <c r="C41" s="49"/>
      <c r="D41" s="49"/>
      <c r="E41" s="49"/>
      <c r="F41" s="49"/>
      <c r="G41" s="45"/>
      <c r="H41" s="43"/>
      <c r="I41" s="43"/>
      <c r="J41" s="43"/>
      <c r="K41" s="43"/>
      <c r="L41" s="43"/>
    </row>
    <row r="42" spans="1:12" ht="18" customHeight="1" x14ac:dyDescent="0.3">
      <c r="A42" s="227" t="s">
        <v>1951</v>
      </c>
      <c r="B42" s="49"/>
      <c r="C42" s="49"/>
      <c r="D42" s="49"/>
      <c r="E42" s="49"/>
      <c r="F42" s="49"/>
      <c r="G42" s="45"/>
      <c r="H42" s="43"/>
      <c r="I42" s="43"/>
      <c r="J42" s="43"/>
      <c r="K42" s="43"/>
      <c r="L42" s="43"/>
    </row>
    <row r="43" spans="1:12" ht="18" customHeight="1" x14ac:dyDescent="0.3">
      <c r="A43" s="49" t="s">
        <v>2011</v>
      </c>
      <c r="B43" s="49"/>
      <c r="C43" s="49"/>
      <c r="D43" s="49"/>
      <c r="E43" s="49"/>
      <c r="F43" s="49"/>
      <c r="G43" s="45"/>
      <c r="H43" s="43"/>
      <c r="I43" s="43"/>
      <c r="J43" s="43"/>
      <c r="K43" s="43"/>
      <c r="L43" s="43"/>
    </row>
    <row r="44" spans="1:12" ht="18" customHeight="1" x14ac:dyDescent="0.3">
      <c r="A44" s="49" t="s">
        <v>1897</v>
      </c>
      <c r="B44" s="49"/>
      <c r="C44" s="49"/>
      <c r="D44" s="49"/>
      <c r="E44" s="49"/>
      <c r="F44" s="49"/>
      <c r="G44" s="45"/>
      <c r="H44" s="43"/>
      <c r="I44" s="43"/>
      <c r="J44" s="43"/>
      <c r="K44" s="43"/>
      <c r="L44" s="43"/>
    </row>
    <row r="45" spans="1:12" ht="18" customHeight="1" x14ac:dyDescent="0.3">
      <c r="A45" s="231" t="s">
        <v>1940</v>
      </c>
      <c r="B45" s="231"/>
      <c r="C45" s="230"/>
      <c r="D45" s="230"/>
      <c r="E45" s="230"/>
      <c r="F45" s="230"/>
      <c r="G45" s="230"/>
      <c r="H45" s="43"/>
      <c r="I45" s="43"/>
      <c r="J45" s="43"/>
      <c r="K45" s="43"/>
      <c r="L45" s="43"/>
    </row>
    <row r="46" spans="1:12" ht="18" customHeight="1" x14ac:dyDescent="0.3">
      <c r="A46" s="5"/>
      <c r="B46" s="5"/>
      <c r="C46" s="5"/>
      <c r="D46" s="42"/>
      <c r="E46" s="42"/>
      <c r="F46" s="42"/>
      <c r="G46" s="42"/>
      <c r="H46" s="42"/>
      <c r="I46" s="42"/>
      <c r="J46" s="42"/>
      <c r="K46" s="41"/>
      <c r="L46" s="41"/>
    </row>
    <row r="47" spans="1:12" x14ac:dyDescent="0.3">
      <c r="C47" s="8"/>
      <c r="D47" s="7"/>
      <c r="E47" s="7"/>
      <c r="F47"/>
      <c r="G47"/>
    </row>
    <row r="48" spans="1:12" x14ac:dyDescent="0.3">
      <c r="C48" s="8"/>
      <c r="D48" s="7"/>
      <c r="E48" s="7"/>
      <c r="F48"/>
      <c r="G48"/>
    </row>
    <row r="49" spans="2:7" x14ac:dyDescent="0.3">
      <c r="C49" s="8"/>
      <c r="D49" s="7"/>
      <c r="E49" s="7"/>
      <c r="F49"/>
      <c r="G49"/>
    </row>
    <row r="50" spans="2:7" x14ac:dyDescent="0.3">
      <c r="C50" s="8"/>
      <c r="D50" s="7"/>
      <c r="E50" s="7"/>
      <c r="F50"/>
      <c r="G50"/>
    </row>
    <row r="51" spans="2:7" x14ac:dyDescent="0.3">
      <c r="B51" s="5" t="s">
        <v>1890</v>
      </c>
      <c r="C51" s="8"/>
      <c r="D51" s="7"/>
      <c r="E51" s="7"/>
      <c r="F51"/>
      <c r="G51"/>
    </row>
    <row r="52" spans="2:7" x14ac:dyDescent="0.3">
      <c r="B52" s="17"/>
      <c r="C52" s="8"/>
      <c r="D52" s="7"/>
      <c r="E52" s="7"/>
      <c r="F52"/>
      <c r="G52"/>
    </row>
    <row r="53" spans="2:7" x14ac:dyDescent="0.3">
      <c r="B53" s="39" t="s">
        <v>1892</v>
      </c>
      <c r="C53" s="8"/>
      <c r="D53" s="7"/>
      <c r="E53" s="7"/>
      <c r="F53"/>
      <c r="G53"/>
    </row>
    <row r="54" spans="2:7" x14ac:dyDescent="0.3">
      <c r="B54" s="39" t="s">
        <v>1891</v>
      </c>
      <c r="C54" s="8"/>
      <c r="D54" s="7"/>
      <c r="E54" s="7"/>
      <c r="F54"/>
      <c r="G54"/>
    </row>
    <row r="55" spans="2:7" x14ac:dyDescent="0.3">
      <c r="B55" s="17"/>
      <c r="C55" s="8"/>
      <c r="D55" s="7"/>
      <c r="E55" s="7"/>
      <c r="F55"/>
      <c r="G55"/>
    </row>
    <row r="56" spans="2:7" x14ac:dyDescent="0.3">
      <c r="C56" s="8"/>
      <c r="D56" s="7"/>
      <c r="E56" s="1"/>
      <c r="F56"/>
      <c r="G56"/>
    </row>
    <row r="57" spans="2:7" x14ac:dyDescent="0.3">
      <c r="C57" s="8"/>
      <c r="D57" s="7"/>
      <c r="E57" s="1"/>
      <c r="F57"/>
      <c r="G57"/>
    </row>
    <row r="58" spans="2:7" x14ac:dyDescent="0.3">
      <c r="C58" s="8"/>
      <c r="D58" s="7"/>
      <c r="E58" s="1"/>
      <c r="F58"/>
      <c r="G58"/>
    </row>
    <row r="59" spans="2:7" x14ac:dyDescent="0.3">
      <c r="C59" s="8"/>
      <c r="D59" s="7"/>
      <c r="E59" s="1"/>
      <c r="F59"/>
      <c r="G59"/>
    </row>
    <row r="60" spans="2:7" x14ac:dyDescent="0.3">
      <c r="B60" s="5" t="s">
        <v>1909</v>
      </c>
      <c r="C60" s="8"/>
      <c r="D60" s="7"/>
      <c r="E60" s="1"/>
      <c r="F60"/>
      <c r="G60"/>
    </row>
    <row r="61" spans="2:7" x14ac:dyDescent="0.3">
      <c r="B61" s="39"/>
      <c r="C61" s="8"/>
      <c r="D61" s="7"/>
      <c r="E61" s="1"/>
      <c r="F61"/>
      <c r="G61"/>
    </row>
    <row r="62" spans="2:7" x14ac:dyDescent="0.3">
      <c r="B62" s="39" t="s">
        <v>2013</v>
      </c>
      <c r="C62" s="8"/>
      <c r="D62" s="7"/>
      <c r="E62" s="1"/>
      <c r="F62"/>
      <c r="G62"/>
    </row>
    <row r="63" spans="2:7" x14ac:dyDescent="0.3">
      <c r="B63" s="39" t="s">
        <v>1895</v>
      </c>
      <c r="C63" s="8"/>
      <c r="D63" s="7"/>
      <c r="E63" s="1"/>
      <c r="F63"/>
      <c r="G63"/>
    </row>
    <row r="64" spans="2:7" x14ac:dyDescent="0.3">
      <c r="B64" s="39" t="s">
        <v>1896</v>
      </c>
      <c r="C64" s="8"/>
      <c r="D64" s="7"/>
      <c r="E64" s="1"/>
      <c r="F64"/>
      <c r="G64"/>
    </row>
    <row r="65" spans="2:7" x14ac:dyDescent="0.3">
      <c r="B65" s="39" t="s">
        <v>1910</v>
      </c>
      <c r="C65" s="8"/>
      <c r="D65" s="7"/>
      <c r="E65" s="1"/>
      <c r="F65"/>
      <c r="G65"/>
    </row>
    <row r="66" spans="2:7" x14ac:dyDescent="0.3">
      <c r="B66" s="17"/>
      <c r="C66" s="8"/>
      <c r="D66" s="7"/>
      <c r="E66" s="1"/>
      <c r="F66"/>
      <c r="G66"/>
    </row>
    <row r="67" spans="2:7" x14ac:dyDescent="0.3">
      <c r="B67" s="39" t="s">
        <v>1893</v>
      </c>
      <c r="C67" s="8"/>
      <c r="D67" s="7"/>
      <c r="E67" s="1"/>
      <c r="F67"/>
      <c r="G67"/>
    </row>
    <row r="68" spans="2:7" x14ac:dyDescent="0.3">
      <c r="B68" s="39" t="s">
        <v>1894</v>
      </c>
      <c r="C68" s="3"/>
      <c r="D68" s="7"/>
      <c r="E68" s="1"/>
      <c r="F68"/>
      <c r="G68"/>
    </row>
    <row r="69" spans="2:7" x14ac:dyDescent="0.3">
      <c r="B69" s="56"/>
      <c r="C69" s="3"/>
      <c r="D69" s="7"/>
      <c r="E69" s="1"/>
      <c r="F69"/>
      <c r="G69"/>
    </row>
    <row r="70" spans="2:7" x14ac:dyDescent="0.3">
      <c r="B70"/>
      <c r="C70" s="3"/>
      <c r="D70" s="7"/>
      <c r="E70" s="1"/>
      <c r="F70"/>
      <c r="G70"/>
    </row>
    <row r="71" spans="2:7" x14ac:dyDescent="0.3">
      <c r="B71"/>
      <c r="C71" s="3"/>
      <c r="D71" s="7"/>
      <c r="E71" s="1"/>
      <c r="F71"/>
      <c r="G71"/>
    </row>
    <row r="72" spans="2:7" x14ac:dyDescent="0.3">
      <c r="B72" s="25"/>
      <c r="C72" s="3"/>
      <c r="D72" s="7"/>
      <c r="E72" s="1"/>
      <c r="F72"/>
      <c r="G72"/>
    </row>
    <row r="73" spans="2:7" x14ac:dyDescent="0.3">
      <c r="B73" s="25"/>
      <c r="C73" s="3"/>
      <c r="D73" s="1"/>
      <c r="E73" s="1"/>
      <c r="F73"/>
      <c r="G73"/>
    </row>
    <row r="74" spans="2:7" x14ac:dyDescent="0.3">
      <c r="B74" s="5" t="s">
        <v>1898</v>
      </c>
      <c r="C74" s="3"/>
      <c r="D74" s="1"/>
      <c r="E74" s="1"/>
      <c r="F74"/>
      <c r="G74"/>
    </row>
    <row r="75" spans="2:7" x14ac:dyDescent="0.3">
      <c r="B75" s="40"/>
      <c r="C75" s="3"/>
      <c r="D75" s="1"/>
      <c r="E75" s="1"/>
      <c r="F75"/>
      <c r="G75"/>
    </row>
    <row r="76" spans="2:7" x14ac:dyDescent="0.3">
      <c r="B76" s="111" t="s">
        <v>1899</v>
      </c>
      <c r="C76" s="3"/>
      <c r="D76" s="1"/>
      <c r="E76" s="1"/>
      <c r="F76"/>
      <c r="G76"/>
    </row>
    <row r="77" spans="2:7" x14ac:dyDescent="0.3">
      <c r="B77" s="40"/>
      <c r="D77" s="1"/>
      <c r="E77" s="1"/>
      <c r="F77"/>
      <c r="G77"/>
    </row>
    <row r="78" spans="2:7" x14ac:dyDescent="0.3">
      <c r="B78" s="25"/>
      <c r="D78" s="1"/>
      <c r="E78" s="1"/>
      <c r="F78"/>
      <c r="G78"/>
    </row>
    <row r="79" spans="2:7" x14ac:dyDescent="0.3">
      <c r="B79" s="25"/>
      <c r="D79" s="1"/>
      <c r="E79" s="1"/>
      <c r="F79"/>
      <c r="G79"/>
    </row>
    <row r="80" spans="2:7" x14ac:dyDescent="0.3">
      <c r="B80" s="25"/>
      <c r="D80" s="1"/>
      <c r="E80" s="1"/>
      <c r="F80"/>
      <c r="G80"/>
    </row>
    <row r="81" spans="2:7" x14ac:dyDescent="0.3">
      <c r="B81" s="25"/>
      <c r="D81" s="1"/>
      <c r="E81" s="1"/>
      <c r="F81"/>
      <c r="G81"/>
    </row>
    <row r="82" spans="2:7" x14ac:dyDescent="0.3">
      <c r="B82" s="5" t="s">
        <v>1900</v>
      </c>
      <c r="D82" s="1"/>
      <c r="E82" s="1"/>
      <c r="F82"/>
      <c r="G82"/>
    </row>
    <row r="83" spans="2:7" x14ac:dyDescent="0.3">
      <c r="B83" s="39"/>
      <c r="D83" s="1"/>
      <c r="E83" s="1"/>
      <c r="F83"/>
      <c r="G83"/>
    </row>
    <row r="84" spans="2:7" x14ac:dyDescent="0.3">
      <c r="B84" s="39" t="s">
        <v>1907</v>
      </c>
      <c r="D84" s="1"/>
      <c r="E84" s="1"/>
      <c r="F84"/>
      <c r="G84"/>
    </row>
    <row r="85" spans="2:7" x14ac:dyDescent="0.3">
      <c r="B85" s="39" t="s">
        <v>1901</v>
      </c>
      <c r="D85" s="1"/>
      <c r="E85" s="1"/>
      <c r="F85"/>
      <c r="G85"/>
    </row>
    <row r="86" spans="2:7" x14ac:dyDescent="0.3">
      <c r="B86" s="39" t="s">
        <v>1902</v>
      </c>
      <c r="D86" s="1"/>
      <c r="E86" s="1"/>
      <c r="F86"/>
      <c r="G86"/>
    </row>
    <row r="87" spans="2:7" x14ac:dyDescent="0.3">
      <c r="B87" s="39" t="s">
        <v>1903</v>
      </c>
      <c r="D87" s="1"/>
      <c r="E87" s="1"/>
      <c r="F87"/>
      <c r="G87"/>
    </row>
    <row r="88" spans="2:7" x14ac:dyDescent="0.3">
      <c r="B88" s="39"/>
      <c r="D88" s="1"/>
      <c r="E88" s="1"/>
      <c r="F88"/>
      <c r="G88"/>
    </row>
    <row r="89" spans="2:7" x14ac:dyDescent="0.3">
      <c r="B89" s="39" t="s">
        <v>1904</v>
      </c>
      <c r="D89" s="1"/>
      <c r="E89" s="1"/>
      <c r="F89"/>
      <c r="G89"/>
    </row>
    <row r="90" spans="2:7" x14ac:dyDescent="0.3">
      <c r="B90" s="39" t="s">
        <v>1905</v>
      </c>
      <c r="D90" s="1"/>
      <c r="E90" s="1"/>
      <c r="F90"/>
      <c r="G90"/>
    </row>
    <row r="91" spans="2:7" x14ac:dyDescent="0.3">
      <c r="B91" s="39" t="s">
        <v>1906</v>
      </c>
      <c r="D91" s="1"/>
      <c r="E91" s="1"/>
      <c r="F91"/>
      <c r="G91"/>
    </row>
    <row r="92" spans="2:7" x14ac:dyDescent="0.3">
      <c r="B92" s="39"/>
      <c r="D92" s="1"/>
      <c r="E92" s="1"/>
      <c r="F92"/>
      <c r="G92"/>
    </row>
    <row r="93" spans="2:7" x14ac:dyDescent="0.3">
      <c r="B93" s="39" t="s">
        <v>1908</v>
      </c>
      <c r="D93" s="1"/>
      <c r="E93" s="1"/>
      <c r="F93"/>
      <c r="G93"/>
    </row>
    <row r="94" spans="2:7" x14ac:dyDescent="0.3">
      <c r="B94" s="39"/>
      <c r="D94" s="1"/>
      <c r="E94" s="1"/>
      <c r="F94"/>
      <c r="G94"/>
    </row>
    <row r="95" spans="2:7" x14ac:dyDescent="0.3">
      <c r="D95" s="1"/>
      <c r="E95" s="1"/>
      <c r="F95"/>
      <c r="G95"/>
    </row>
    <row r="96" spans="2:7" x14ac:dyDescent="0.3">
      <c r="D96" s="1"/>
      <c r="E96" s="1"/>
      <c r="F96"/>
      <c r="G96"/>
    </row>
    <row r="97" spans="2:7" x14ac:dyDescent="0.3">
      <c r="B97"/>
      <c r="D97" s="1"/>
      <c r="E97" s="1"/>
      <c r="F97"/>
      <c r="G97"/>
    </row>
    <row r="98" spans="2:7" x14ac:dyDescent="0.3">
      <c r="B98"/>
      <c r="D98" s="1"/>
      <c r="E98" s="1"/>
      <c r="F98"/>
      <c r="G98"/>
    </row>
    <row r="99" spans="2:7" x14ac:dyDescent="0.3">
      <c r="B99"/>
      <c r="D99" s="1"/>
      <c r="E99" s="1"/>
      <c r="F99"/>
      <c r="G99"/>
    </row>
  </sheetData>
  <sheetProtection algorithmName="SHA-512" hashValue="E/HFfItWjD8cXcp8ygYKGE8qG59CuhBTXT+vSIAKxWVHNd7jNXJ/OLcc5dV4UiF8PGwUanwSZc8LHpL9SsipUg==" saltValue="p+T8PeqS2N3vzvYU54z72Q==" spinCount="100000" sheet="1" insertHyperlinks="0"/>
  <mergeCells count="4">
    <mergeCell ref="A1:L1"/>
    <mergeCell ref="A2:B2"/>
    <mergeCell ref="A3:I3"/>
    <mergeCell ref="A45:G45"/>
  </mergeCells>
  <hyperlinks>
    <hyperlink ref="B76" r:id="rId1" xr:uid="{DF42EF70-FB54-4E40-9698-E2122A294CDD}"/>
  </hyperlinks>
  <pageMargins left="0.51181102362204722" right="0.39370078740157483" top="0.98425196850393704" bottom="3.22" header="0.31496062992125984" footer="0.31496062992125984"/>
  <pageSetup paperSize="9" scale="43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C511-D859-42F2-B29F-14C11B20754A}">
  <sheetPr codeName="Tabelle19">
    <pageSetUpPr fitToPage="1"/>
  </sheetPr>
  <dimension ref="A1:L91"/>
  <sheetViews>
    <sheetView tabSelected="1" zoomScale="90" zoomScaleNormal="90" workbookViewId="0">
      <pane ySplit="6" topLeftCell="A7" activePane="bottomLeft" state="frozen"/>
      <selection activeCell="B45" sqref="B45"/>
      <selection pane="bottomLeft" activeCell="B48" sqref="B48:B91"/>
    </sheetView>
  </sheetViews>
  <sheetFormatPr baseColWidth="10" defaultRowHeight="14.4" x14ac:dyDescent="0.3"/>
  <cols>
    <col min="1" max="1" width="10.44140625" customWidth="1"/>
    <col min="2" max="2" width="107.44140625" style="2" customWidth="1"/>
    <col min="3" max="6" width="9" style="2" customWidth="1"/>
    <col min="7" max="7" width="9.88671875" style="2" customWidth="1"/>
    <col min="8" max="8" width="7.77734375" style="2" customWidth="1"/>
    <col min="9" max="9" width="15.88671875" style="1" customWidth="1"/>
    <col min="10" max="10" width="20.5546875" style="1" customWidth="1"/>
    <col min="11" max="11" width="21.44140625" customWidth="1"/>
    <col min="12" max="12" width="26.21875" customWidth="1"/>
    <col min="14" max="14" width="13.88671875" bestFit="1" customWidth="1"/>
  </cols>
  <sheetData>
    <row r="1" spans="1:12" ht="27" customHeight="1" x14ac:dyDescent="0.3">
      <c r="A1" s="229" t="s">
        <v>1911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1975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 t="s">
        <v>672</v>
      </c>
      <c r="L6" s="37"/>
    </row>
    <row r="7" spans="1:12" x14ac:dyDescent="0.3">
      <c r="A7" s="2">
        <v>1</v>
      </c>
      <c r="B7" s="46" t="s">
        <v>1735</v>
      </c>
      <c r="C7" s="46"/>
      <c r="D7" s="46"/>
      <c r="E7" s="46"/>
      <c r="F7" s="46"/>
      <c r="G7" s="46"/>
      <c r="H7" s="8"/>
      <c r="I7" s="7"/>
      <c r="J7" s="7"/>
      <c r="K7" s="26"/>
      <c r="L7" s="20">
        <v>50000</v>
      </c>
    </row>
    <row r="8" spans="1:12" x14ac:dyDescent="0.3">
      <c r="A8" s="17"/>
      <c r="B8" s="17"/>
      <c r="C8" s="17"/>
      <c r="D8" s="17"/>
      <c r="E8" s="17"/>
      <c r="F8" s="17"/>
      <c r="G8" s="17"/>
      <c r="H8" s="19"/>
      <c r="I8" s="18"/>
      <c r="J8" s="18"/>
      <c r="K8" s="16"/>
      <c r="L8" s="16"/>
    </row>
    <row r="9" spans="1:12" x14ac:dyDescent="0.3">
      <c r="A9" s="2">
        <v>2</v>
      </c>
      <c r="B9" s="2" t="s">
        <v>1728</v>
      </c>
      <c r="I9" s="2"/>
      <c r="J9" s="7"/>
      <c r="K9" s="2"/>
      <c r="L9" s="20">
        <v>20000</v>
      </c>
    </row>
    <row r="10" spans="1:12" x14ac:dyDescent="0.3">
      <c r="A10" s="17"/>
      <c r="B10" s="17"/>
      <c r="C10" s="17"/>
      <c r="D10" s="17"/>
      <c r="E10" s="17"/>
      <c r="F10" s="17"/>
      <c r="G10" s="17"/>
      <c r="H10" s="19"/>
      <c r="I10" s="18"/>
      <c r="J10" s="18"/>
      <c r="K10" s="16"/>
      <c r="L10" s="16"/>
    </row>
    <row r="11" spans="1:12" x14ac:dyDescent="0.3">
      <c r="A11" s="2">
        <v>3</v>
      </c>
      <c r="B11" s="46" t="s">
        <v>1725</v>
      </c>
      <c r="C11" s="46"/>
      <c r="D11" s="46"/>
      <c r="E11" s="46"/>
      <c r="F11" s="46"/>
      <c r="G11" s="46"/>
      <c r="H11" s="8"/>
      <c r="I11" s="7"/>
      <c r="J11" s="7"/>
      <c r="K11" s="20"/>
      <c r="L11" s="20">
        <v>100000</v>
      </c>
    </row>
    <row r="12" spans="1:12" x14ac:dyDescent="0.3">
      <c r="A12" s="39"/>
      <c r="B12" s="17"/>
      <c r="C12" s="17"/>
      <c r="D12" s="17"/>
      <c r="E12" s="17"/>
      <c r="F12" s="17"/>
      <c r="G12" s="17"/>
      <c r="H12" s="19"/>
      <c r="I12" s="18"/>
      <c r="J12" s="18"/>
      <c r="K12" s="16"/>
      <c r="L12" s="16"/>
    </row>
    <row r="13" spans="1:12" x14ac:dyDescent="0.3">
      <c r="A13" s="2">
        <v>4</v>
      </c>
      <c r="B13" s="46" t="s">
        <v>1726</v>
      </c>
      <c r="C13" s="46"/>
      <c r="D13" s="46"/>
      <c r="E13" s="46"/>
      <c r="F13" s="46"/>
      <c r="G13" s="46"/>
      <c r="H13" s="8"/>
      <c r="I13" s="7"/>
      <c r="J13" s="7"/>
      <c r="K13" s="26"/>
      <c r="L13" s="20">
        <v>50000</v>
      </c>
    </row>
    <row r="14" spans="1:12" x14ac:dyDescent="0.3">
      <c r="A14" s="17"/>
      <c r="B14" s="17"/>
      <c r="C14" s="17"/>
      <c r="D14" s="17"/>
      <c r="E14" s="17"/>
      <c r="F14" s="17"/>
      <c r="G14" s="17"/>
      <c r="H14" s="19"/>
      <c r="I14" s="18"/>
      <c r="J14" s="18"/>
      <c r="K14" s="16"/>
      <c r="L14" s="16"/>
    </row>
    <row r="15" spans="1:12" ht="21" thickBot="1" x14ac:dyDescent="0.4">
      <c r="A15" s="126"/>
      <c r="B15" s="13" t="s">
        <v>1923</v>
      </c>
      <c r="C15" s="50"/>
      <c r="D15" s="50"/>
      <c r="E15" s="50"/>
      <c r="F15" s="50"/>
      <c r="G15" s="50"/>
      <c r="H15" s="50"/>
      <c r="I15" s="50"/>
      <c r="J15" s="50"/>
      <c r="K15" s="50"/>
      <c r="L15" s="9">
        <f>L19-L17</f>
        <v>180000</v>
      </c>
    </row>
    <row r="16" spans="1:12" ht="15" thickTop="1" x14ac:dyDescent="0.3">
      <c r="A16" s="17"/>
      <c r="B16" s="17"/>
      <c r="C16" s="17"/>
      <c r="D16" s="17"/>
      <c r="E16" s="17"/>
      <c r="F16" s="17"/>
      <c r="G16" s="17"/>
      <c r="H16" s="19"/>
      <c r="I16" s="18"/>
      <c r="J16" s="18"/>
      <c r="K16" s="16"/>
      <c r="L16" s="16"/>
    </row>
    <row r="17" spans="1:12" ht="21" thickBot="1" x14ac:dyDescent="0.4">
      <c r="B17" s="13" t="s">
        <v>0</v>
      </c>
      <c r="C17" s="50"/>
      <c r="D17" s="50"/>
      <c r="E17" s="50"/>
      <c r="F17" s="50"/>
      <c r="G17" s="50"/>
      <c r="H17" s="99"/>
      <c r="K17" s="116"/>
      <c r="L17" s="9">
        <f>L7+L9+L11+L13</f>
        <v>220000</v>
      </c>
    </row>
    <row r="18" spans="1:12" ht="15" thickTop="1" x14ac:dyDescent="0.3">
      <c r="A18" s="17"/>
      <c r="B18" s="17"/>
      <c r="C18" s="17"/>
      <c r="D18" s="17"/>
      <c r="E18" s="17"/>
      <c r="F18" s="17"/>
      <c r="G18" s="17"/>
      <c r="H18" s="19"/>
      <c r="I18" s="18"/>
      <c r="J18" s="18"/>
      <c r="K18" s="16"/>
      <c r="L18" s="16"/>
    </row>
    <row r="19" spans="1:12" ht="21" thickBot="1" x14ac:dyDescent="0.4">
      <c r="B19" s="13" t="s">
        <v>1821</v>
      </c>
      <c r="C19" s="50"/>
      <c r="D19" s="50"/>
      <c r="E19" s="50"/>
      <c r="F19" s="50"/>
      <c r="G19" s="50"/>
      <c r="H19" s="99"/>
      <c r="K19" s="116"/>
      <c r="L19" s="9">
        <v>400000</v>
      </c>
    </row>
    <row r="20" spans="1:12" ht="15" thickTop="1" x14ac:dyDescent="0.3">
      <c r="A20" s="17"/>
      <c r="B20" s="17"/>
      <c r="C20" s="17"/>
      <c r="D20" s="17"/>
      <c r="E20" s="17"/>
      <c r="F20" s="17"/>
      <c r="G20" s="17"/>
      <c r="H20" s="19"/>
      <c r="I20" s="18"/>
      <c r="J20" s="18"/>
      <c r="K20" s="16"/>
      <c r="L20" s="16"/>
    </row>
    <row r="21" spans="1:12" x14ac:dyDescent="0.3">
      <c r="C21" s="8"/>
      <c r="D21" s="7"/>
      <c r="E21" s="7"/>
      <c r="F21"/>
      <c r="G21"/>
    </row>
    <row r="22" spans="1:12" x14ac:dyDescent="0.3">
      <c r="C22" s="8"/>
      <c r="D22" s="7"/>
      <c r="E22" s="7"/>
      <c r="F22"/>
      <c r="G22"/>
    </row>
    <row r="23" spans="1:12" x14ac:dyDescent="0.3">
      <c r="C23" s="8"/>
      <c r="D23" s="7"/>
      <c r="E23" s="7"/>
      <c r="F23"/>
      <c r="G23"/>
    </row>
    <row r="24" spans="1:12" x14ac:dyDescent="0.3">
      <c r="C24" s="8"/>
      <c r="D24" s="7"/>
      <c r="E24" s="7"/>
      <c r="F24"/>
      <c r="G24"/>
    </row>
    <row r="25" spans="1:12" ht="18" customHeight="1" x14ac:dyDescent="0.3">
      <c r="A25" s="5"/>
      <c r="B25" s="5"/>
      <c r="C25" s="5"/>
      <c r="D25" s="42"/>
      <c r="E25" s="42"/>
      <c r="F25" s="42"/>
      <c r="G25" s="42"/>
      <c r="H25" s="42"/>
      <c r="I25" s="42"/>
      <c r="J25" s="42"/>
      <c r="K25" s="41"/>
      <c r="L25" s="41"/>
    </row>
    <row r="26" spans="1:12" ht="18" customHeight="1" x14ac:dyDescent="0.3">
      <c r="A26" s="49" t="s">
        <v>1939</v>
      </c>
      <c r="B26" s="49"/>
      <c r="C26" s="49"/>
      <c r="D26" s="49"/>
      <c r="E26" s="49"/>
      <c r="F26" s="49"/>
      <c r="G26" s="45"/>
      <c r="H26" s="43"/>
      <c r="I26" s="43"/>
      <c r="J26" s="43"/>
      <c r="K26" s="43"/>
      <c r="L26" s="43"/>
    </row>
    <row r="27" spans="1:12" ht="18" customHeight="1" x14ac:dyDescent="0.3">
      <c r="A27" s="49" t="s">
        <v>1944</v>
      </c>
      <c r="B27" s="49"/>
      <c r="C27" s="49"/>
      <c r="D27" s="49"/>
      <c r="E27" s="49"/>
      <c r="F27" s="49"/>
      <c r="G27" s="45"/>
      <c r="H27" s="43"/>
      <c r="I27" s="43"/>
      <c r="J27" s="43"/>
      <c r="K27" s="43"/>
      <c r="L27" s="43"/>
    </row>
    <row r="28" spans="1:12" ht="18" customHeight="1" x14ac:dyDescent="0.3">
      <c r="A28" s="49" t="s">
        <v>1952</v>
      </c>
      <c r="B28" s="49"/>
      <c r="C28" s="49"/>
      <c r="D28" s="49"/>
      <c r="E28" s="49"/>
      <c r="F28" s="49"/>
      <c r="G28" s="45"/>
      <c r="H28" s="43"/>
      <c r="I28" s="43"/>
      <c r="J28" s="43"/>
      <c r="K28" s="43"/>
      <c r="L28" s="43"/>
    </row>
    <row r="29" spans="1:12" ht="18" customHeight="1" x14ac:dyDescent="0.3">
      <c r="A29" s="49" t="s">
        <v>1949</v>
      </c>
      <c r="B29" s="49"/>
      <c r="C29" s="49"/>
      <c r="D29" s="49"/>
      <c r="E29" s="49"/>
      <c r="F29" s="49"/>
      <c r="G29" s="45"/>
      <c r="H29" s="43"/>
      <c r="I29" s="43"/>
      <c r="J29" s="43"/>
      <c r="K29" s="43"/>
      <c r="L29" s="43"/>
    </row>
    <row r="30" spans="1:12" ht="18" customHeight="1" x14ac:dyDescent="0.3">
      <c r="A30" s="49" t="s">
        <v>2012</v>
      </c>
      <c r="B30" s="49"/>
      <c r="C30" s="49"/>
      <c r="D30" s="49"/>
      <c r="E30" s="49"/>
      <c r="F30" s="49"/>
      <c r="G30" s="45"/>
      <c r="H30" s="43"/>
      <c r="I30" s="43"/>
      <c r="J30" s="43"/>
      <c r="K30" s="43"/>
      <c r="L30" s="43"/>
    </row>
    <row r="31" spans="1:12" ht="18" customHeight="1" x14ac:dyDescent="0.3">
      <c r="A31" s="227" t="s">
        <v>1950</v>
      </c>
      <c r="B31" s="49"/>
      <c r="C31" s="49"/>
      <c r="D31" s="49"/>
      <c r="E31" s="49"/>
      <c r="F31" s="49"/>
      <c r="G31" s="45"/>
      <c r="H31" s="43"/>
      <c r="I31" s="43"/>
      <c r="J31" s="43"/>
      <c r="K31" s="43"/>
      <c r="L31" s="43"/>
    </row>
    <row r="32" spans="1:12" ht="18" customHeight="1" x14ac:dyDescent="0.3">
      <c r="A32" s="227" t="s">
        <v>1954</v>
      </c>
      <c r="B32" s="49"/>
      <c r="C32" s="49"/>
      <c r="D32" s="49"/>
      <c r="E32" s="49"/>
      <c r="F32" s="49"/>
      <c r="G32" s="45"/>
      <c r="H32" s="43"/>
      <c r="I32" s="43"/>
      <c r="J32" s="43"/>
      <c r="K32" s="43"/>
      <c r="L32" s="43"/>
    </row>
    <row r="33" spans="1:12" ht="18" customHeight="1" x14ac:dyDescent="0.3">
      <c r="A33" s="227" t="s">
        <v>1953</v>
      </c>
      <c r="B33" s="49"/>
      <c r="C33" s="49"/>
      <c r="D33" s="49"/>
      <c r="E33" s="49"/>
      <c r="F33" s="49"/>
      <c r="G33" s="45"/>
      <c r="H33" s="43"/>
      <c r="I33" s="43"/>
      <c r="J33" s="43"/>
      <c r="K33" s="43"/>
      <c r="L33" s="43"/>
    </row>
    <row r="34" spans="1:12" ht="18" customHeight="1" x14ac:dyDescent="0.3">
      <c r="A34" s="227" t="s">
        <v>1951</v>
      </c>
      <c r="B34" s="49"/>
      <c r="C34" s="49"/>
      <c r="D34" s="49"/>
      <c r="E34" s="49"/>
      <c r="F34" s="49"/>
      <c r="G34" s="45"/>
      <c r="H34" s="43"/>
      <c r="I34" s="43"/>
      <c r="J34" s="43"/>
      <c r="K34" s="43"/>
      <c r="L34" s="43"/>
    </row>
    <row r="35" spans="1:12" ht="18" customHeight="1" x14ac:dyDescent="0.3">
      <c r="A35" s="49" t="s">
        <v>2011</v>
      </c>
      <c r="B35" s="49"/>
      <c r="C35" s="49"/>
      <c r="D35" s="49"/>
      <c r="E35" s="49"/>
      <c r="F35" s="49"/>
      <c r="G35" s="45"/>
      <c r="H35" s="43"/>
      <c r="I35" s="43"/>
      <c r="J35" s="43"/>
      <c r="K35" s="43"/>
      <c r="L35" s="43"/>
    </row>
    <row r="36" spans="1:12" ht="18" customHeight="1" x14ac:dyDescent="0.3">
      <c r="A36" s="49" t="s">
        <v>1897</v>
      </c>
      <c r="B36" s="49"/>
      <c r="C36" s="49"/>
      <c r="D36" s="49"/>
      <c r="E36" s="49"/>
      <c r="F36" s="49"/>
      <c r="G36" s="45"/>
      <c r="H36" s="43"/>
      <c r="I36" s="43"/>
      <c r="J36" s="43"/>
      <c r="K36" s="43"/>
      <c r="L36" s="43"/>
    </row>
    <row r="37" spans="1:12" ht="18" customHeight="1" x14ac:dyDescent="0.3">
      <c r="A37" s="231" t="s">
        <v>1940</v>
      </c>
      <c r="B37" s="231"/>
      <c r="C37" s="230"/>
      <c r="D37" s="230"/>
      <c r="E37" s="230"/>
      <c r="F37" s="230"/>
      <c r="G37" s="230"/>
      <c r="H37" s="43"/>
      <c r="I37" s="43"/>
      <c r="J37" s="43"/>
      <c r="K37" s="43"/>
      <c r="L37" s="43"/>
    </row>
    <row r="38" spans="1:12" ht="18" customHeight="1" x14ac:dyDescent="0.3">
      <c r="A38" s="5"/>
      <c r="B38" s="5"/>
      <c r="C38" s="5"/>
      <c r="D38" s="42"/>
      <c r="E38" s="42"/>
      <c r="F38" s="42"/>
      <c r="G38" s="42"/>
      <c r="H38" s="42"/>
      <c r="I38" s="42"/>
      <c r="J38" s="42"/>
      <c r="K38" s="41"/>
      <c r="L38" s="41"/>
    </row>
    <row r="39" spans="1:12" x14ac:dyDescent="0.3">
      <c r="C39" s="8"/>
      <c r="D39" s="7"/>
      <c r="E39" s="7"/>
      <c r="F39"/>
      <c r="G39"/>
    </row>
    <row r="40" spans="1:12" x14ac:dyDescent="0.3">
      <c r="C40" s="8"/>
      <c r="D40" s="7"/>
      <c r="E40" s="7"/>
      <c r="F40"/>
      <c r="G40"/>
    </row>
    <row r="41" spans="1:12" x14ac:dyDescent="0.3">
      <c r="C41" s="8"/>
      <c r="D41" s="7"/>
      <c r="E41" s="7"/>
      <c r="F41"/>
      <c r="G41"/>
    </row>
    <row r="42" spans="1:12" x14ac:dyDescent="0.3">
      <c r="C42" s="8"/>
      <c r="D42" s="7"/>
      <c r="E42" s="7"/>
      <c r="F42"/>
      <c r="G42"/>
    </row>
    <row r="43" spans="1:12" x14ac:dyDescent="0.3">
      <c r="B43" s="5" t="s">
        <v>1890</v>
      </c>
      <c r="C43" s="8"/>
      <c r="D43" s="7"/>
      <c r="E43" s="7"/>
      <c r="F43"/>
      <c r="G43"/>
    </row>
    <row r="44" spans="1:12" x14ac:dyDescent="0.3">
      <c r="B44" s="17"/>
      <c r="C44" s="8"/>
      <c r="D44" s="7"/>
      <c r="E44" s="7"/>
      <c r="F44"/>
      <c r="G44"/>
    </row>
    <row r="45" spans="1:12" x14ac:dyDescent="0.3">
      <c r="B45" s="39" t="s">
        <v>1892</v>
      </c>
      <c r="C45" s="8"/>
      <c r="D45" s="7"/>
      <c r="E45" s="7"/>
      <c r="F45"/>
      <c r="G45"/>
    </row>
    <row r="46" spans="1:12" x14ac:dyDescent="0.3">
      <c r="B46" s="39" t="s">
        <v>1891</v>
      </c>
      <c r="C46" s="8"/>
      <c r="D46" s="7"/>
      <c r="E46" s="7"/>
      <c r="F46"/>
      <c r="G46"/>
    </row>
    <row r="47" spans="1:12" x14ac:dyDescent="0.3">
      <c r="B47" s="17"/>
      <c r="C47" s="8"/>
      <c r="D47" s="7"/>
      <c r="E47" s="7"/>
      <c r="F47"/>
      <c r="G47"/>
    </row>
    <row r="48" spans="1:12" x14ac:dyDescent="0.3">
      <c r="C48" s="8"/>
      <c r="D48" s="7"/>
      <c r="E48" s="1"/>
      <c r="F48"/>
      <c r="G48"/>
    </row>
    <row r="49" spans="2:7" x14ac:dyDescent="0.3">
      <c r="C49" s="8"/>
      <c r="D49" s="7"/>
      <c r="E49" s="1"/>
      <c r="F49"/>
      <c r="G49"/>
    </row>
    <row r="50" spans="2:7" x14ac:dyDescent="0.3">
      <c r="C50" s="8"/>
      <c r="D50" s="7"/>
      <c r="E50" s="1"/>
      <c r="F50"/>
      <c r="G50"/>
    </row>
    <row r="51" spans="2:7" x14ac:dyDescent="0.3">
      <c r="C51" s="8"/>
      <c r="D51" s="7"/>
      <c r="E51" s="1"/>
      <c r="F51"/>
      <c r="G51"/>
    </row>
    <row r="52" spans="2:7" x14ac:dyDescent="0.3">
      <c r="B52" s="5" t="s">
        <v>1909</v>
      </c>
      <c r="C52" s="8"/>
      <c r="D52" s="7"/>
      <c r="E52" s="1"/>
      <c r="F52"/>
      <c r="G52"/>
    </row>
    <row r="53" spans="2:7" x14ac:dyDescent="0.3">
      <c r="B53" s="39"/>
      <c r="C53" s="8"/>
      <c r="D53" s="7"/>
      <c r="E53" s="1"/>
      <c r="F53"/>
      <c r="G53"/>
    </row>
    <row r="54" spans="2:7" x14ac:dyDescent="0.3">
      <c r="B54" s="39" t="s">
        <v>2013</v>
      </c>
      <c r="C54" s="8"/>
      <c r="D54" s="7"/>
      <c r="E54" s="1"/>
      <c r="F54"/>
      <c r="G54"/>
    </row>
    <row r="55" spans="2:7" x14ac:dyDescent="0.3">
      <c r="B55" s="39" t="s">
        <v>1895</v>
      </c>
      <c r="C55" s="8"/>
      <c r="D55" s="7"/>
      <c r="E55" s="1"/>
      <c r="F55"/>
      <c r="G55"/>
    </row>
    <row r="56" spans="2:7" x14ac:dyDescent="0.3">
      <c r="B56" s="39" t="s">
        <v>1896</v>
      </c>
      <c r="C56" s="8"/>
      <c r="D56" s="7"/>
      <c r="E56" s="1"/>
      <c r="F56"/>
      <c r="G56"/>
    </row>
    <row r="57" spans="2:7" x14ac:dyDescent="0.3">
      <c r="B57" s="39" t="s">
        <v>1910</v>
      </c>
      <c r="C57" s="8"/>
      <c r="D57" s="7"/>
      <c r="E57" s="1"/>
      <c r="F57"/>
      <c r="G57"/>
    </row>
    <row r="58" spans="2:7" x14ac:dyDescent="0.3">
      <c r="B58" s="17"/>
      <c r="C58" s="8"/>
      <c r="D58" s="7"/>
      <c r="E58" s="1"/>
      <c r="F58"/>
      <c r="G58"/>
    </row>
    <row r="59" spans="2:7" x14ac:dyDescent="0.3">
      <c r="B59" s="39" t="s">
        <v>1893</v>
      </c>
      <c r="C59" s="8"/>
      <c r="D59" s="7"/>
      <c r="E59" s="1"/>
      <c r="F59"/>
      <c r="G59"/>
    </row>
    <row r="60" spans="2:7" x14ac:dyDescent="0.3">
      <c r="B60" s="39" t="s">
        <v>1894</v>
      </c>
      <c r="C60" s="3"/>
      <c r="D60" s="7"/>
      <c r="E60" s="1"/>
      <c r="F60"/>
      <c r="G60"/>
    </row>
    <row r="61" spans="2:7" x14ac:dyDescent="0.3">
      <c r="B61" s="56"/>
      <c r="C61" s="3"/>
      <c r="D61" s="7"/>
      <c r="E61" s="1"/>
      <c r="F61"/>
      <c r="G61"/>
    </row>
    <row r="62" spans="2:7" x14ac:dyDescent="0.3">
      <c r="B62"/>
      <c r="C62" s="3"/>
      <c r="D62" s="7"/>
      <c r="E62" s="1"/>
      <c r="F62"/>
      <c r="G62"/>
    </row>
    <row r="63" spans="2:7" x14ac:dyDescent="0.3">
      <c r="B63"/>
      <c r="C63" s="3"/>
      <c r="D63" s="7"/>
      <c r="E63" s="1"/>
      <c r="F63"/>
      <c r="G63"/>
    </row>
    <row r="64" spans="2:7" x14ac:dyDescent="0.3">
      <c r="B64" s="25"/>
      <c r="C64" s="3"/>
      <c r="D64" s="7"/>
      <c r="E64" s="1"/>
      <c r="F64"/>
      <c r="G64"/>
    </row>
    <row r="65" spans="2:7" x14ac:dyDescent="0.3">
      <c r="B65" s="25"/>
      <c r="C65" s="3"/>
      <c r="D65" s="1"/>
      <c r="E65" s="1"/>
      <c r="F65"/>
      <c r="G65"/>
    </row>
    <row r="66" spans="2:7" x14ac:dyDescent="0.3">
      <c r="B66" s="5" t="s">
        <v>1898</v>
      </c>
      <c r="C66" s="3"/>
      <c r="D66" s="1"/>
      <c r="E66" s="1"/>
      <c r="F66"/>
      <c r="G66"/>
    </row>
    <row r="67" spans="2:7" x14ac:dyDescent="0.3">
      <c r="B67" s="40"/>
      <c r="C67" s="3"/>
      <c r="D67" s="1"/>
      <c r="E67" s="1"/>
      <c r="F67"/>
      <c r="G67"/>
    </row>
    <row r="68" spans="2:7" x14ac:dyDescent="0.3">
      <c r="B68" s="111" t="s">
        <v>1899</v>
      </c>
      <c r="C68" s="3"/>
      <c r="D68" s="1"/>
      <c r="E68" s="1"/>
      <c r="F68"/>
      <c r="G68"/>
    </row>
    <row r="69" spans="2:7" x14ac:dyDescent="0.3">
      <c r="B69" s="40"/>
      <c r="D69" s="1"/>
      <c r="E69" s="1"/>
      <c r="F69"/>
      <c r="G69"/>
    </row>
    <row r="70" spans="2:7" x14ac:dyDescent="0.3">
      <c r="B70" s="25"/>
      <c r="D70" s="1"/>
      <c r="E70" s="1"/>
      <c r="F70"/>
      <c r="G70"/>
    </row>
    <row r="71" spans="2:7" x14ac:dyDescent="0.3">
      <c r="B71" s="25"/>
      <c r="D71" s="1"/>
      <c r="E71" s="1"/>
      <c r="F71"/>
      <c r="G71"/>
    </row>
    <row r="72" spans="2:7" x14ac:dyDescent="0.3">
      <c r="B72" s="25"/>
      <c r="D72" s="1"/>
      <c r="E72" s="1"/>
      <c r="F72"/>
      <c r="G72"/>
    </row>
    <row r="73" spans="2:7" x14ac:dyDescent="0.3">
      <c r="B73" s="25"/>
      <c r="D73" s="1"/>
      <c r="E73" s="1"/>
      <c r="F73"/>
      <c r="G73"/>
    </row>
    <row r="74" spans="2:7" x14ac:dyDescent="0.3">
      <c r="B74" s="5" t="s">
        <v>1900</v>
      </c>
      <c r="D74" s="1"/>
      <c r="E74" s="1"/>
      <c r="F74"/>
      <c r="G74"/>
    </row>
    <row r="75" spans="2:7" x14ac:dyDescent="0.3">
      <c r="B75" s="39"/>
      <c r="D75" s="1"/>
      <c r="E75" s="1"/>
      <c r="F75"/>
      <c r="G75"/>
    </row>
    <row r="76" spans="2:7" x14ac:dyDescent="0.3">
      <c r="B76" s="39" t="s">
        <v>1907</v>
      </c>
      <c r="D76" s="1"/>
      <c r="E76" s="1"/>
      <c r="F76"/>
      <c r="G76"/>
    </row>
    <row r="77" spans="2:7" x14ac:dyDescent="0.3">
      <c r="B77" s="39" t="s">
        <v>1901</v>
      </c>
      <c r="D77" s="1"/>
      <c r="E77" s="1"/>
      <c r="F77"/>
      <c r="G77"/>
    </row>
    <row r="78" spans="2:7" x14ac:dyDescent="0.3">
      <c r="B78" s="39" t="s">
        <v>1902</v>
      </c>
      <c r="D78" s="1"/>
      <c r="E78" s="1"/>
      <c r="F78"/>
      <c r="G78"/>
    </row>
    <row r="79" spans="2:7" x14ac:dyDescent="0.3">
      <c r="B79" s="39" t="s">
        <v>1903</v>
      </c>
      <c r="D79" s="1"/>
      <c r="E79" s="1"/>
      <c r="F79"/>
      <c r="G79"/>
    </row>
    <row r="80" spans="2:7" x14ac:dyDescent="0.3">
      <c r="B80" s="39"/>
      <c r="D80" s="1"/>
      <c r="E80" s="1"/>
      <c r="F80"/>
      <c r="G80"/>
    </row>
    <row r="81" spans="2:7" x14ac:dyDescent="0.3">
      <c r="B81" s="39" t="s">
        <v>1904</v>
      </c>
      <c r="D81" s="1"/>
      <c r="E81" s="1"/>
      <c r="F81"/>
      <c r="G81"/>
    </row>
    <row r="82" spans="2:7" x14ac:dyDescent="0.3">
      <c r="B82" s="39" t="s">
        <v>1905</v>
      </c>
      <c r="D82" s="1"/>
      <c r="E82" s="1"/>
      <c r="F82"/>
      <c r="G82"/>
    </row>
    <row r="83" spans="2:7" x14ac:dyDescent="0.3">
      <c r="B83" s="39" t="s">
        <v>1906</v>
      </c>
      <c r="D83" s="1"/>
      <c r="E83" s="1"/>
      <c r="F83"/>
      <c r="G83"/>
    </row>
    <row r="84" spans="2:7" x14ac:dyDescent="0.3">
      <c r="B84" s="39"/>
      <c r="D84" s="1"/>
      <c r="E84" s="1"/>
      <c r="F84"/>
      <c r="G84"/>
    </row>
    <row r="85" spans="2:7" x14ac:dyDescent="0.3">
      <c r="B85" s="39" t="s">
        <v>1908</v>
      </c>
      <c r="D85" s="1"/>
      <c r="E85" s="1"/>
      <c r="F85"/>
      <c r="G85"/>
    </row>
    <row r="86" spans="2:7" x14ac:dyDescent="0.3">
      <c r="B86" s="39"/>
      <c r="D86" s="1"/>
      <c r="E86" s="1"/>
      <c r="F86"/>
      <c r="G86"/>
    </row>
    <row r="87" spans="2:7" x14ac:dyDescent="0.3">
      <c r="D87" s="1"/>
      <c r="E87" s="1"/>
      <c r="F87"/>
      <c r="G87"/>
    </row>
    <row r="88" spans="2:7" x14ac:dyDescent="0.3">
      <c r="D88" s="1"/>
      <c r="E88" s="1"/>
      <c r="F88"/>
      <c r="G88"/>
    </row>
    <row r="89" spans="2:7" x14ac:dyDescent="0.3">
      <c r="B89"/>
      <c r="D89" s="1"/>
      <c r="E89" s="1"/>
      <c r="F89"/>
      <c r="G89"/>
    </row>
    <row r="90" spans="2:7" x14ac:dyDescent="0.3">
      <c r="B90"/>
      <c r="D90" s="1"/>
      <c r="E90" s="1"/>
      <c r="F90"/>
      <c r="G90"/>
    </row>
    <row r="91" spans="2:7" x14ac:dyDescent="0.3">
      <c r="B91"/>
      <c r="D91" s="1"/>
      <c r="E91" s="1"/>
      <c r="F91"/>
      <c r="G91"/>
    </row>
  </sheetData>
  <sheetProtection algorithmName="SHA-512" hashValue="VfJDETIi1VcEg6jdre2096H0iq0RnUal3TDtWdoceAgsiCkieAdkUleUTsnhYTymdhGWC8TGOI01pCBltqU3bA==" saltValue="URnLBbeEtzxgItU9JVdG7A==" spinCount="100000" sheet="1" insertHyperlinks="0"/>
  <mergeCells count="4">
    <mergeCell ref="A1:L1"/>
    <mergeCell ref="A2:B2"/>
    <mergeCell ref="A3:I3"/>
    <mergeCell ref="A37:G37"/>
  </mergeCells>
  <hyperlinks>
    <hyperlink ref="B68" r:id="rId1" xr:uid="{2645D4EB-9181-40AD-A8AA-191AE745F490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8B3F-B1C3-4895-9A42-B56B4653EDFD}">
  <sheetPr codeName="Tabelle2">
    <pageSetUpPr fitToPage="1"/>
  </sheetPr>
  <dimension ref="A1:L376"/>
  <sheetViews>
    <sheetView zoomScale="80" zoomScaleNormal="80" workbookViewId="0">
      <pane ySplit="7" topLeftCell="A63" activePane="bottomLeft" state="frozen"/>
      <selection activeCell="B45" sqref="B45"/>
      <selection pane="bottomLeft" activeCell="L268" sqref="L268"/>
    </sheetView>
  </sheetViews>
  <sheetFormatPr baseColWidth="10" defaultRowHeight="14.4" x14ac:dyDescent="0.3"/>
  <cols>
    <col min="1" max="2" width="4.77734375" customWidth="1"/>
    <col min="3" max="3" width="9.5546875" style="2" customWidth="1"/>
    <col min="4" max="4" width="125.5546875" style="2" customWidth="1"/>
    <col min="5" max="5" width="7.77734375" style="2" customWidth="1"/>
    <col min="6" max="6" width="19.109375" style="1" customWidth="1"/>
    <col min="7" max="7" width="20.5546875" style="1" customWidth="1"/>
    <col min="8" max="8" width="21.44140625" customWidth="1"/>
    <col min="9" max="9" width="19.88671875" customWidth="1"/>
    <col min="10" max="10" width="20.44140625" customWidth="1"/>
    <col min="11" max="11" width="20.21875" customWidth="1"/>
    <col min="12" max="12" width="26.44140625" customWidth="1"/>
    <col min="14" max="14" width="13.88671875" bestFit="1" customWidth="1"/>
  </cols>
  <sheetData>
    <row r="1" spans="1:12" ht="27" customHeight="1" x14ac:dyDescent="0.3">
      <c r="A1" s="229" t="s">
        <v>107</v>
      </c>
      <c r="B1" s="229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.6" customHeight="1" x14ac:dyDescent="0.3">
      <c r="A2" s="231" t="s">
        <v>1959</v>
      </c>
      <c r="B2" s="231"/>
      <c r="C2" s="231"/>
      <c r="D2" s="231"/>
      <c r="E2" s="44"/>
      <c r="F2" s="44"/>
      <c r="G2" s="44"/>
      <c r="H2" s="44"/>
      <c r="I2" s="44"/>
      <c r="J2" s="44"/>
      <c r="K2" s="44"/>
      <c r="L2" s="44"/>
    </row>
    <row r="3" spans="1:12" ht="20.399999999999999" x14ac:dyDescent="0.3">
      <c r="A3" s="231" t="s">
        <v>105</v>
      </c>
      <c r="B3" s="231"/>
      <c r="C3" s="231"/>
      <c r="D3" s="231"/>
      <c r="E3" s="231"/>
      <c r="F3" s="231"/>
      <c r="G3" s="45"/>
      <c r="H3" s="43"/>
      <c r="I3" s="43"/>
      <c r="J3" s="43"/>
      <c r="K3" s="43"/>
      <c r="L3" s="43"/>
    </row>
    <row r="4" spans="1:12" x14ac:dyDescent="0.3">
      <c r="A4" s="5"/>
      <c r="B4" s="5"/>
      <c r="C4" s="5"/>
      <c r="D4" s="5"/>
      <c r="E4" s="5"/>
      <c r="F4" s="42"/>
      <c r="G4" s="42"/>
      <c r="H4" s="41"/>
      <c r="I4" s="41"/>
      <c r="J4" s="41"/>
      <c r="K4" s="41"/>
      <c r="L4" s="41"/>
    </row>
    <row r="5" spans="1:12" x14ac:dyDescent="0.3">
      <c r="A5" s="40" t="s">
        <v>104</v>
      </c>
      <c r="B5" s="40"/>
      <c r="C5" s="39" t="s">
        <v>103</v>
      </c>
      <c r="D5" s="39" t="s">
        <v>102</v>
      </c>
      <c r="E5" s="39" t="s">
        <v>101</v>
      </c>
      <c r="F5" s="38" t="s">
        <v>100</v>
      </c>
      <c r="G5" s="38" t="s">
        <v>99</v>
      </c>
      <c r="H5" s="37" t="s">
        <v>98</v>
      </c>
      <c r="I5" s="37" t="s">
        <v>98</v>
      </c>
      <c r="J5" s="37" t="s">
        <v>97</v>
      </c>
      <c r="K5" s="37" t="s">
        <v>96</v>
      </c>
      <c r="L5" s="37" t="s">
        <v>95</v>
      </c>
    </row>
    <row r="6" spans="1:12" x14ac:dyDescent="0.3">
      <c r="A6" s="40"/>
      <c r="B6" s="40"/>
      <c r="C6" s="39" t="s">
        <v>94</v>
      </c>
      <c r="D6" s="39"/>
      <c r="E6" s="39" t="s">
        <v>93</v>
      </c>
      <c r="F6" s="38" t="s">
        <v>92</v>
      </c>
      <c r="G6" s="38" t="s">
        <v>91</v>
      </c>
      <c r="H6" s="37" t="s">
        <v>90</v>
      </c>
      <c r="I6" s="37" t="s">
        <v>90</v>
      </c>
      <c r="J6" s="37" t="s">
        <v>89</v>
      </c>
      <c r="K6" s="37" t="s">
        <v>88</v>
      </c>
      <c r="L6" s="37" t="s">
        <v>87</v>
      </c>
    </row>
    <row r="7" spans="1:12" x14ac:dyDescent="0.3">
      <c r="A7" s="40"/>
      <c r="B7" s="40"/>
      <c r="C7" s="39"/>
      <c r="D7" s="39"/>
      <c r="E7" s="39"/>
      <c r="F7" s="38" t="s">
        <v>86</v>
      </c>
      <c r="G7" s="38"/>
      <c r="H7" s="37" t="s">
        <v>85</v>
      </c>
      <c r="I7" s="37" t="s">
        <v>84</v>
      </c>
      <c r="J7" s="37" t="s">
        <v>83</v>
      </c>
      <c r="K7" s="37" t="s">
        <v>82</v>
      </c>
      <c r="L7" s="37"/>
    </row>
    <row r="8" spans="1:12" x14ac:dyDescent="0.3">
      <c r="A8" s="2">
        <v>1</v>
      </c>
      <c r="B8" s="2"/>
      <c r="C8" s="30" t="s">
        <v>81</v>
      </c>
      <c r="D8" s="30" t="s">
        <v>80</v>
      </c>
      <c r="E8" s="8">
        <v>1</v>
      </c>
      <c r="F8" s="7"/>
      <c r="G8" s="7"/>
      <c r="H8" s="20">
        <v>8000</v>
      </c>
      <c r="I8" s="20">
        <f>H8*8</f>
        <v>64000</v>
      </c>
      <c r="J8" s="2" t="s">
        <v>1</v>
      </c>
      <c r="K8" s="26">
        <f t="shared" ref="K8:K16" si="0">I8/2</f>
        <v>32000</v>
      </c>
      <c r="L8" s="26"/>
    </row>
    <row r="9" spans="1:12" x14ac:dyDescent="0.3">
      <c r="A9" s="2"/>
      <c r="B9" s="2"/>
      <c r="C9" s="30"/>
      <c r="D9" s="2" t="s">
        <v>113</v>
      </c>
      <c r="E9" s="8"/>
      <c r="F9" s="7"/>
      <c r="G9" s="7"/>
      <c r="H9" s="20"/>
      <c r="I9" s="20"/>
      <c r="J9" s="2"/>
      <c r="K9" s="26"/>
      <c r="L9" s="26"/>
    </row>
    <row r="10" spans="1:12" x14ac:dyDescent="0.3">
      <c r="A10" s="2"/>
      <c r="B10" s="2"/>
      <c r="C10" s="30"/>
      <c r="D10" s="2" t="s">
        <v>114</v>
      </c>
      <c r="E10" s="8"/>
      <c r="F10" s="7"/>
      <c r="G10" s="7"/>
      <c r="H10" s="20"/>
      <c r="I10" s="20"/>
      <c r="J10" s="2"/>
      <c r="K10" s="26"/>
      <c r="L10" s="26"/>
    </row>
    <row r="11" spans="1:12" x14ac:dyDescent="0.3">
      <c r="A11" s="2"/>
      <c r="B11" s="2"/>
      <c r="C11" s="25"/>
      <c r="D11" s="2" t="s">
        <v>16</v>
      </c>
      <c r="E11" s="2">
        <v>1</v>
      </c>
      <c r="F11" s="7">
        <v>3000</v>
      </c>
      <c r="G11" s="7">
        <f>E11*F11</f>
        <v>3000</v>
      </c>
      <c r="H11" s="2"/>
      <c r="I11" s="26">
        <f>G11*8</f>
        <v>24000</v>
      </c>
      <c r="J11" s="2" t="s">
        <v>1</v>
      </c>
      <c r="K11" s="26">
        <f t="shared" si="0"/>
        <v>12000</v>
      </c>
      <c r="L11" s="26"/>
    </row>
    <row r="12" spans="1:12" x14ac:dyDescent="0.3">
      <c r="A12" s="2"/>
      <c r="B12" s="2"/>
      <c r="C12" s="25"/>
      <c r="D12" s="2" t="s">
        <v>79</v>
      </c>
      <c r="E12" s="2">
        <v>1</v>
      </c>
      <c r="F12" s="7">
        <v>500</v>
      </c>
      <c r="G12" s="7">
        <f>F12*E12</f>
        <v>500</v>
      </c>
      <c r="H12" s="2"/>
      <c r="I12" s="26">
        <f>G12*8</f>
        <v>4000</v>
      </c>
      <c r="J12" s="2" t="s">
        <v>1</v>
      </c>
      <c r="K12" s="26">
        <f t="shared" si="0"/>
        <v>2000</v>
      </c>
      <c r="L12" s="26"/>
    </row>
    <row r="13" spans="1:12" x14ac:dyDescent="0.3">
      <c r="A13" s="2"/>
      <c r="B13" s="2"/>
      <c r="C13" s="25"/>
      <c r="D13" s="2" t="s">
        <v>56</v>
      </c>
      <c r="E13" s="8">
        <v>1</v>
      </c>
      <c r="F13" s="7">
        <v>200</v>
      </c>
      <c r="G13" s="7">
        <f>E13*F13</f>
        <v>200</v>
      </c>
      <c r="H13" s="26"/>
      <c r="I13" s="26">
        <f>G13*8</f>
        <v>1600</v>
      </c>
      <c r="J13" s="2" t="s">
        <v>1</v>
      </c>
      <c r="K13" s="26">
        <f t="shared" si="0"/>
        <v>800</v>
      </c>
      <c r="L13" s="26"/>
    </row>
    <row r="14" spans="1:12" x14ac:dyDescent="0.3">
      <c r="A14" s="2"/>
      <c r="B14" s="2"/>
      <c r="D14" s="2" t="s">
        <v>3</v>
      </c>
      <c r="E14" s="8">
        <v>1</v>
      </c>
      <c r="F14" s="7">
        <v>2000</v>
      </c>
      <c r="G14" s="7">
        <f>E14*F14</f>
        <v>2000</v>
      </c>
      <c r="H14" s="26"/>
      <c r="I14" s="26">
        <f>G14*8</f>
        <v>16000</v>
      </c>
      <c r="J14" s="2" t="s">
        <v>1</v>
      </c>
      <c r="K14" s="26">
        <f t="shared" si="0"/>
        <v>8000</v>
      </c>
      <c r="L14" s="26"/>
    </row>
    <row r="15" spans="1:12" x14ac:dyDescent="0.3">
      <c r="A15" s="2"/>
      <c r="B15" s="2"/>
      <c r="D15" s="2" t="s">
        <v>14</v>
      </c>
      <c r="E15" s="8">
        <v>1</v>
      </c>
      <c r="F15" s="7">
        <v>17000</v>
      </c>
      <c r="G15" s="7">
        <f>E15*F15</f>
        <v>17000</v>
      </c>
      <c r="H15" s="26"/>
      <c r="I15" s="26">
        <f>G15</f>
        <v>17000</v>
      </c>
      <c r="J15" s="2" t="s">
        <v>1</v>
      </c>
      <c r="K15" s="26">
        <f t="shared" si="0"/>
        <v>8500</v>
      </c>
      <c r="L15" s="26"/>
    </row>
    <row r="16" spans="1:12" x14ac:dyDescent="0.3">
      <c r="A16" s="2"/>
      <c r="B16" s="2"/>
      <c r="D16" s="2" t="s">
        <v>10</v>
      </c>
      <c r="E16" s="8">
        <v>1</v>
      </c>
      <c r="F16" s="7">
        <v>9000</v>
      </c>
      <c r="G16" s="7">
        <f>E16*F16</f>
        <v>9000</v>
      </c>
      <c r="H16" s="26"/>
      <c r="I16" s="26">
        <f>G16</f>
        <v>9000</v>
      </c>
      <c r="J16" s="2" t="s">
        <v>1</v>
      </c>
      <c r="K16" s="26">
        <f t="shared" si="0"/>
        <v>4500</v>
      </c>
      <c r="L16" s="26"/>
    </row>
    <row r="17" spans="1:12" ht="15" thickBot="1" x14ac:dyDescent="0.35">
      <c r="A17" s="2"/>
      <c r="B17" s="2"/>
      <c r="D17" s="24" t="s">
        <v>0</v>
      </c>
      <c r="E17" s="8"/>
      <c r="F17" s="36"/>
      <c r="G17" s="23">
        <f>G11+G12+G13+G14+G15+G16</f>
        <v>31700</v>
      </c>
      <c r="H17" s="26"/>
      <c r="I17" s="21">
        <f>I8+I11+I12+I13+I14</f>
        <v>109600</v>
      </c>
      <c r="J17" s="26"/>
      <c r="K17" s="21">
        <f>K8+K11+K12+K13+K14+K15+K16</f>
        <v>67800</v>
      </c>
      <c r="L17" s="21">
        <f>K17</f>
        <v>67800</v>
      </c>
    </row>
    <row r="18" spans="1:12" ht="15" thickTop="1" x14ac:dyDescent="0.3">
      <c r="A18" s="17"/>
      <c r="B18" s="17"/>
      <c r="C18" s="17"/>
      <c r="D18" s="17"/>
      <c r="E18" s="19"/>
      <c r="F18" s="18"/>
      <c r="G18" s="18"/>
      <c r="H18" s="16"/>
      <c r="I18" s="16"/>
      <c r="J18" s="17"/>
      <c r="K18" s="16"/>
      <c r="L18" s="16"/>
    </row>
    <row r="19" spans="1:12" ht="12.6" customHeight="1" x14ac:dyDescent="0.3">
      <c r="A19" s="2">
        <v>2</v>
      </c>
      <c r="B19" s="2"/>
      <c r="C19" s="30" t="s">
        <v>78</v>
      </c>
      <c r="D19" s="30" t="s">
        <v>77</v>
      </c>
      <c r="E19" s="8">
        <v>1</v>
      </c>
      <c r="F19" s="20"/>
      <c r="G19" s="7"/>
      <c r="H19" s="20">
        <v>5000</v>
      </c>
      <c r="I19" s="20">
        <f>H19*8</f>
        <v>40000</v>
      </c>
      <c r="J19" s="2" t="s">
        <v>1</v>
      </c>
      <c r="K19" s="26">
        <f t="shared" ref="K19:K30" si="1">I19/2</f>
        <v>20000</v>
      </c>
      <c r="L19" s="26"/>
    </row>
    <row r="20" spans="1:12" x14ac:dyDescent="0.3">
      <c r="A20" s="2">
        <v>3</v>
      </c>
      <c r="B20" s="2"/>
      <c r="C20" s="30" t="s">
        <v>76</v>
      </c>
      <c r="D20" s="30" t="s">
        <v>75</v>
      </c>
      <c r="E20" s="8">
        <v>1</v>
      </c>
      <c r="F20" s="7"/>
      <c r="G20" s="7"/>
      <c r="H20" s="20">
        <v>6000</v>
      </c>
      <c r="I20" s="20">
        <f>H20*8</f>
        <v>48000</v>
      </c>
      <c r="J20" s="2" t="s">
        <v>1</v>
      </c>
      <c r="K20" s="26">
        <f t="shared" si="1"/>
        <v>24000</v>
      </c>
      <c r="L20" s="26"/>
    </row>
    <row r="21" spans="1:12" x14ac:dyDescent="0.3">
      <c r="A21" s="2">
        <v>4</v>
      </c>
      <c r="B21" s="2"/>
      <c r="C21" s="30" t="s">
        <v>74</v>
      </c>
      <c r="D21" s="30" t="s">
        <v>73</v>
      </c>
      <c r="E21" s="8">
        <v>1</v>
      </c>
      <c r="F21" s="7"/>
      <c r="G21" s="7"/>
      <c r="H21" s="20">
        <v>5000</v>
      </c>
      <c r="I21" s="20">
        <f>H21*8</f>
        <v>40000</v>
      </c>
      <c r="J21" s="2" t="s">
        <v>1</v>
      </c>
      <c r="K21" s="26">
        <f t="shared" si="1"/>
        <v>20000</v>
      </c>
      <c r="L21" s="26"/>
    </row>
    <row r="22" spans="1:12" x14ac:dyDescent="0.3">
      <c r="A22" s="2"/>
      <c r="B22" s="2"/>
      <c r="C22" s="30"/>
      <c r="D22" s="2" t="s">
        <v>114</v>
      </c>
      <c r="E22" s="8"/>
      <c r="F22" s="7"/>
      <c r="G22" s="7"/>
      <c r="H22" s="20"/>
      <c r="I22" s="20"/>
      <c r="J22" s="2"/>
      <c r="K22" s="26"/>
      <c r="L22" s="26"/>
    </row>
    <row r="23" spans="1:12" x14ac:dyDescent="0.3">
      <c r="A23" s="2"/>
      <c r="B23" s="2"/>
      <c r="C23" s="30"/>
      <c r="D23" s="2" t="s">
        <v>114</v>
      </c>
      <c r="E23" s="8"/>
      <c r="F23" s="7"/>
      <c r="G23" s="7"/>
      <c r="H23" s="20"/>
      <c r="I23" s="20"/>
      <c r="J23" s="2"/>
      <c r="K23" s="26"/>
      <c r="L23" s="26"/>
    </row>
    <row r="24" spans="1:12" x14ac:dyDescent="0.3">
      <c r="A24" s="2"/>
      <c r="B24" s="2"/>
      <c r="C24" s="30"/>
      <c r="D24" s="2" t="s">
        <v>114</v>
      </c>
      <c r="E24" s="8"/>
      <c r="F24" s="7"/>
      <c r="G24" s="7"/>
      <c r="H24" s="20"/>
      <c r="I24" s="20"/>
      <c r="J24" s="2"/>
      <c r="K24" s="26"/>
      <c r="L24" s="26"/>
    </row>
    <row r="25" spans="1:12" x14ac:dyDescent="0.3">
      <c r="A25" s="2"/>
      <c r="B25" s="2"/>
      <c r="D25" s="2" t="s">
        <v>16</v>
      </c>
      <c r="E25" s="2">
        <v>3</v>
      </c>
      <c r="F25" s="7">
        <v>3000</v>
      </c>
      <c r="G25" s="7">
        <f t="shared" ref="G25:G30" si="2">E25*F25</f>
        <v>9000</v>
      </c>
      <c r="H25" s="2"/>
      <c r="I25" s="26">
        <f>G25*8</f>
        <v>72000</v>
      </c>
      <c r="J25" s="2" t="s">
        <v>1</v>
      </c>
      <c r="K25" s="26">
        <f t="shared" si="1"/>
        <v>36000</v>
      </c>
      <c r="L25" s="26"/>
    </row>
    <row r="26" spans="1:12" x14ac:dyDescent="0.3">
      <c r="A26" s="2"/>
      <c r="B26" s="2"/>
      <c r="D26" s="2" t="s">
        <v>15</v>
      </c>
      <c r="E26" s="2">
        <v>3</v>
      </c>
      <c r="F26" s="7">
        <v>500</v>
      </c>
      <c r="G26" s="7">
        <f t="shared" si="2"/>
        <v>1500</v>
      </c>
      <c r="H26" s="2"/>
      <c r="I26" s="26">
        <f>G26*8</f>
        <v>12000</v>
      </c>
      <c r="J26" s="2" t="s">
        <v>1</v>
      </c>
      <c r="K26" s="26">
        <f t="shared" si="1"/>
        <v>6000</v>
      </c>
      <c r="L26" s="26"/>
    </row>
    <row r="27" spans="1:12" x14ac:dyDescent="0.3">
      <c r="A27" s="2"/>
      <c r="B27" s="2"/>
      <c r="D27" s="2" t="s">
        <v>56</v>
      </c>
      <c r="E27" s="2">
        <v>3</v>
      </c>
      <c r="F27" s="7">
        <v>200</v>
      </c>
      <c r="G27" s="7">
        <f t="shared" si="2"/>
        <v>600</v>
      </c>
      <c r="H27" s="26"/>
      <c r="I27" s="26">
        <f>G27*8</f>
        <v>4800</v>
      </c>
      <c r="J27" s="2" t="s">
        <v>1</v>
      </c>
      <c r="K27" s="26">
        <f t="shared" si="1"/>
        <v>2400</v>
      </c>
      <c r="L27" s="26"/>
    </row>
    <row r="28" spans="1:12" x14ac:dyDescent="0.3">
      <c r="A28" s="2"/>
      <c r="B28" s="2"/>
      <c r="D28" s="2" t="s">
        <v>3</v>
      </c>
      <c r="E28" s="2">
        <v>3</v>
      </c>
      <c r="F28" s="7">
        <v>2000</v>
      </c>
      <c r="G28" s="7">
        <f t="shared" si="2"/>
        <v>6000</v>
      </c>
      <c r="H28" s="26"/>
      <c r="I28" s="26">
        <f>G28*8</f>
        <v>48000</v>
      </c>
      <c r="J28" s="2" t="s">
        <v>1</v>
      </c>
      <c r="K28" s="26">
        <f t="shared" si="1"/>
        <v>24000</v>
      </c>
      <c r="L28" s="26"/>
    </row>
    <row r="29" spans="1:12" x14ac:dyDescent="0.3">
      <c r="A29" s="2"/>
      <c r="B29" s="2"/>
      <c r="D29" s="2" t="s">
        <v>14</v>
      </c>
      <c r="E29" s="2">
        <v>3</v>
      </c>
      <c r="F29" s="7">
        <v>17000</v>
      </c>
      <c r="G29" s="7">
        <f t="shared" si="2"/>
        <v>51000</v>
      </c>
      <c r="H29" s="26"/>
      <c r="I29" s="26">
        <f>G29</f>
        <v>51000</v>
      </c>
      <c r="J29" s="2" t="s">
        <v>1</v>
      </c>
      <c r="K29" s="26">
        <f t="shared" si="1"/>
        <v>25500</v>
      </c>
      <c r="L29" s="26"/>
    </row>
    <row r="30" spans="1:12" x14ac:dyDescent="0.3">
      <c r="A30" s="2"/>
      <c r="B30" s="2"/>
      <c r="D30" s="2" t="s">
        <v>10</v>
      </c>
      <c r="E30" s="2">
        <v>3</v>
      </c>
      <c r="F30" s="7">
        <v>9000</v>
      </c>
      <c r="G30" s="7">
        <f t="shared" si="2"/>
        <v>27000</v>
      </c>
      <c r="H30" s="26"/>
      <c r="I30" s="26">
        <f>G30</f>
        <v>27000</v>
      </c>
      <c r="J30" s="2" t="s">
        <v>1</v>
      </c>
      <c r="K30" s="26">
        <f t="shared" si="1"/>
        <v>13500</v>
      </c>
      <c r="L30" s="26"/>
    </row>
    <row r="31" spans="1:12" ht="15" thickBot="1" x14ac:dyDescent="0.35">
      <c r="A31" s="2"/>
      <c r="B31" s="2"/>
      <c r="D31" s="24" t="s">
        <v>0</v>
      </c>
      <c r="E31" s="8"/>
      <c r="F31" s="33">
        <f>F19+F25+F26+F27+F28+F29+F30</f>
        <v>31700</v>
      </c>
      <c r="G31" s="23">
        <f>G25+G26+G27+G28+G29+G30</f>
        <v>95100</v>
      </c>
      <c r="H31" s="26"/>
      <c r="I31" s="21">
        <f>I19+I20+I21+I25+I26+I27+I28+I29+I30</f>
        <v>342800</v>
      </c>
      <c r="J31" s="26"/>
      <c r="K31" s="21">
        <f>K19+K20+K21+K25+K26+K27+K28+K29+K30</f>
        <v>171400</v>
      </c>
      <c r="L31" s="21">
        <f>K31</f>
        <v>171400</v>
      </c>
    </row>
    <row r="32" spans="1:12" ht="15" thickTop="1" x14ac:dyDescent="0.3">
      <c r="A32" s="17"/>
      <c r="B32" s="17"/>
      <c r="C32" s="17"/>
      <c r="D32" s="17"/>
      <c r="E32" s="19"/>
      <c r="F32" s="18"/>
      <c r="G32" s="18"/>
      <c r="H32" s="16"/>
      <c r="I32" s="16"/>
      <c r="J32" s="17"/>
      <c r="K32" s="16"/>
      <c r="L32" s="16"/>
    </row>
    <row r="33" spans="1:12" x14ac:dyDescent="0.3">
      <c r="A33" s="2">
        <v>5</v>
      </c>
      <c r="B33" s="2"/>
      <c r="C33" s="30" t="s">
        <v>72</v>
      </c>
      <c r="D33" s="30" t="s">
        <v>71</v>
      </c>
      <c r="E33" s="8">
        <v>1</v>
      </c>
      <c r="F33" s="7"/>
      <c r="G33" s="7"/>
      <c r="H33" s="26">
        <v>5000</v>
      </c>
      <c r="I33" s="20">
        <f>H33*8</f>
        <v>40000</v>
      </c>
      <c r="J33" s="2" t="s">
        <v>1</v>
      </c>
      <c r="K33" s="26">
        <f t="shared" ref="K33:K44" si="3">I33/2</f>
        <v>20000</v>
      </c>
      <c r="L33" s="26"/>
    </row>
    <row r="34" spans="1:12" x14ac:dyDescent="0.3">
      <c r="A34" s="2">
        <v>6</v>
      </c>
      <c r="B34" s="2"/>
      <c r="C34" s="30" t="s">
        <v>70</v>
      </c>
      <c r="D34" s="30" t="s">
        <v>69</v>
      </c>
      <c r="E34" s="8">
        <v>1</v>
      </c>
      <c r="F34" s="7"/>
      <c r="G34" s="7"/>
      <c r="H34" s="26">
        <v>6000</v>
      </c>
      <c r="I34" s="20">
        <f>H34*8</f>
        <v>48000</v>
      </c>
      <c r="J34" s="2" t="s">
        <v>1</v>
      </c>
      <c r="K34" s="26">
        <f t="shared" si="3"/>
        <v>24000</v>
      </c>
      <c r="L34" s="26"/>
    </row>
    <row r="35" spans="1:12" x14ac:dyDescent="0.3">
      <c r="A35" s="2">
        <v>7</v>
      </c>
      <c r="B35" s="2"/>
      <c r="C35" s="30" t="s">
        <v>68</v>
      </c>
      <c r="D35" s="30" t="s">
        <v>67</v>
      </c>
      <c r="E35" s="8">
        <v>1</v>
      </c>
      <c r="F35" s="7"/>
      <c r="G35" s="7"/>
      <c r="H35" s="26">
        <v>5000</v>
      </c>
      <c r="I35" s="20">
        <f>H35*8</f>
        <v>40000</v>
      </c>
      <c r="J35" s="2" t="s">
        <v>1</v>
      </c>
      <c r="K35" s="26">
        <f t="shared" si="3"/>
        <v>20000</v>
      </c>
      <c r="L35" s="26"/>
    </row>
    <row r="36" spans="1:12" x14ac:dyDescent="0.3">
      <c r="A36" s="2"/>
      <c r="B36" s="2"/>
      <c r="C36" s="30"/>
      <c r="D36" s="2" t="s">
        <v>114</v>
      </c>
      <c r="E36" s="8"/>
      <c r="F36" s="7"/>
      <c r="G36" s="7"/>
      <c r="H36" s="26"/>
      <c r="I36" s="20"/>
      <c r="J36" s="2"/>
      <c r="K36" s="26"/>
      <c r="L36" s="26"/>
    </row>
    <row r="37" spans="1:12" x14ac:dyDescent="0.3">
      <c r="A37" s="2"/>
      <c r="B37" s="2"/>
      <c r="C37" s="30"/>
      <c r="D37" s="2" t="s">
        <v>114</v>
      </c>
      <c r="E37" s="8"/>
      <c r="F37" s="7"/>
      <c r="G37" s="7"/>
      <c r="H37" s="26"/>
      <c r="I37" s="20"/>
      <c r="J37" s="2"/>
      <c r="K37" s="26"/>
      <c r="L37" s="26"/>
    </row>
    <row r="38" spans="1:12" x14ac:dyDescent="0.3">
      <c r="A38" s="2"/>
      <c r="B38" s="2"/>
      <c r="C38" s="30"/>
      <c r="D38" s="2" t="s">
        <v>114</v>
      </c>
      <c r="E38" s="8"/>
      <c r="F38" s="7"/>
      <c r="G38" s="7"/>
      <c r="H38" s="26"/>
      <c r="I38" s="20"/>
      <c r="J38" s="2"/>
      <c r="K38" s="26"/>
      <c r="L38" s="26"/>
    </row>
    <row r="39" spans="1:12" x14ac:dyDescent="0.3">
      <c r="A39" s="2"/>
      <c r="B39" s="2"/>
      <c r="D39" s="2" t="s">
        <v>16</v>
      </c>
      <c r="E39" s="2">
        <v>3</v>
      </c>
      <c r="F39" s="7">
        <v>3000</v>
      </c>
      <c r="G39" s="7">
        <f t="shared" ref="G39:G44" si="4">E39*F39</f>
        <v>9000</v>
      </c>
      <c r="H39" s="2"/>
      <c r="I39" s="26">
        <f>G39*8</f>
        <v>72000</v>
      </c>
      <c r="J39" s="2" t="s">
        <v>1</v>
      </c>
      <c r="K39" s="26">
        <f t="shared" si="3"/>
        <v>36000</v>
      </c>
      <c r="L39" s="26"/>
    </row>
    <row r="40" spans="1:12" x14ac:dyDescent="0.3">
      <c r="A40" s="2"/>
      <c r="B40" s="2"/>
      <c r="D40" s="2" t="s">
        <v>15</v>
      </c>
      <c r="E40" s="2">
        <v>3</v>
      </c>
      <c r="F40" s="7">
        <v>500</v>
      </c>
      <c r="G40" s="7">
        <f t="shared" si="4"/>
        <v>1500</v>
      </c>
      <c r="H40" s="2"/>
      <c r="I40" s="26">
        <f>G40*8</f>
        <v>12000</v>
      </c>
      <c r="J40" s="2" t="s">
        <v>1</v>
      </c>
      <c r="K40" s="26">
        <f t="shared" si="3"/>
        <v>6000</v>
      </c>
      <c r="L40" s="26"/>
    </row>
    <row r="41" spans="1:12" x14ac:dyDescent="0.3">
      <c r="A41" s="2"/>
      <c r="B41" s="2"/>
      <c r="D41" s="2" t="s">
        <v>56</v>
      </c>
      <c r="E41" s="2">
        <v>3</v>
      </c>
      <c r="F41" s="7">
        <v>200</v>
      </c>
      <c r="G41" s="7">
        <f t="shared" si="4"/>
        <v>600</v>
      </c>
      <c r="H41" s="26"/>
      <c r="I41" s="26">
        <f>F41*8</f>
        <v>1600</v>
      </c>
      <c r="J41" s="2" t="s">
        <v>1</v>
      </c>
      <c r="K41" s="26">
        <f t="shared" si="3"/>
        <v>800</v>
      </c>
      <c r="L41" s="26"/>
    </row>
    <row r="42" spans="1:12" x14ac:dyDescent="0.3">
      <c r="A42" s="2"/>
      <c r="B42" s="2"/>
      <c r="D42" s="2" t="s">
        <v>3</v>
      </c>
      <c r="E42" s="2">
        <v>3</v>
      </c>
      <c r="F42" s="7">
        <v>2000</v>
      </c>
      <c r="G42" s="7">
        <f t="shared" si="4"/>
        <v>6000</v>
      </c>
      <c r="H42" s="26"/>
      <c r="I42" s="26">
        <f>G42*8</f>
        <v>48000</v>
      </c>
      <c r="J42" s="2" t="s">
        <v>1</v>
      </c>
      <c r="K42" s="26">
        <f t="shared" si="3"/>
        <v>24000</v>
      </c>
      <c r="L42" s="26"/>
    </row>
    <row r="43" spans="1:12" x14ac:dyDescent="0.3">
      <c r="A43" s="2"/>
      <c r="B43" s="2"/>
      <c r="D43" s="2" t="s">
        <v>14</v>
      </c>
      <c r="E43" s="2">
        <v>3</v>
      </c>
      <c r="F43" s="7">
        <v>17000</v>
      </c>
      <c r="G43" s="7">
        <f t="shared" si="4"/>
        <v>51000</v>
      </c>
      <c r="H43" s="26"/>
      <c r="I43" s="26">
        <f>G43</f>
        <v>51000</v>
      </c>
      <c r="J43" s="2" t="s">
        <v>1</v>
      </c>
      <c r="K43" s="26">
        <f t="shared" si="3"/>
        <v>25500</v>
      </c>
      <c r="L43" s="26"/>
    </row>
    <row r="44" spans="1:12" x14ac:dyDescent="0.3">
      <c r="A44" s="2"/>
      <c r="B44" s="2"/>
      <c r="D44" s="2" t="s">
        <v>10</v>
      </c>
      <c r="E44" s="2">
        <v>3</v>
      </c>
      <c r="F44" s="7">
        <v>9000</v>
      </c>
      <c r="G44" s="7">
        <f t="shared" si="4"/>
        <v>27000</v>
      </c>
      <c r="H44" s="26"/>
      <c r="I44" s="26">
        <f>G44</f>
        <v>27000</v>
      </c>
      <c r="J44" s="2" t="s">
        <v>1</v>
      </c>
      <c r="K44" s="26">
        <f t="shared" si="3"/>
        <v>13500</v>
      </c>
      <c r="L44" s="26"/>
    </row>
    <row r="45" spans="1:12" ht="15" thickBot="1" x14ac:dyDescent="0.35">
      <c r="A45" s="2"/>
      <c r="B45" s="2"/>
      <c r="D45" s="24" t="s">
        <v>0</v>
      </c>
      <c r="E45" s="8"/>
      <c r="F45" s="7"/>
      <c r="G45" s="23">
        <f>G39+G40+G41+G42+G43+G44</f>
        <v>95100</v>
      </c>
      <c r="H45" s="26"/>
      <c r="I45" s="21">
        <f>I33+I34+I35+I39+I40+I41+I42+I43+I44</f>
        <v>339600</v>
      </c>
      <c r="J45" s="26"/>
      <c r="K45" s="21">
        <f>K33+K34+K35+K39+K40+K41+K42+K43+K44</f>
        <v>169800</v>
      </c>
      <c r="L45" s="21">
        <f>K45</f>
        <v>169800</v>
      </c>
    </row>
    <row r="46" spans="1:12" ht="15" thickTop="1" x14ac:dyDescent="0.3">
      <c r="A46" s="17"/>
      <c r="B46" s="17"/>
      <c r="C46" s="17"/>
      <c r="D46" s="17"/>
      <c r="E46" s="19"/>
      <c r="F46" s="18"/>
      <c r="G46" s="18"/>
      <c r="H46" s="16"/>
      <c r="I46" s="16"/>
      <c r="J46" s="17"/>
      <c r="K46" s="16"/>
      <c r="L46" s="16"/>
    </row>
    <row r="47" spans="1:12" x14ac:dyDescent="0.3">
      <c r="A47" s="2">
        <v>8</v>
      </c>
      <c r="B47" s="2"/>
      <c r="C47" s="30" t="s">
        <v>66</v>
      </c>
      <c r="D47" s="30" t="s">
        <v>63</v>
      </c>
      <c r="E47" s="8">
        <v>1</v>
      </c>
      <c r="F47" s="7">
        <f>H47</f>
        <v>5000</v>
      </c>
      <c r="G47" s="7"/>
      <c r="H47" s="26">
        <v>5000</v>
      </c>
      <c r="I47" s="20">
        <f t="shared" ref="I47:I53" si="5">H47*8</f>
        <v>40000</v>
      </c>
      <c r="J47" s="2" t="s">
        <v>1</v>
      </c>
      <c r="K47" s="26">
        <f t="shared" ref="K47:K62" si="6">I47/2</f>
        <v>20000</v>
      </c>
      <c r="L47" s="26"/>
    </row>
    <row r="48" spans="1:12" x14ac:dyDescent="0.3">
      <c r="A48" s="2">
        <v>9</v>
      </c>
      <c r="B48" s="2"/>
      <c r="C48" s="30" t="s">
        <v>65</v>
      </c>
      <c r="D48" s="30" t="s">
        <v>63</v>
      </c>
      <c r="E48" s="8">
        <v>1</v>
      </c>
      <c r="F48" s="7"/>
      <c r="G48" s="7"/>
      <c r="H48" s="26">
        <v>5000</v>
      </c>
      <c r="I48" s="20">
        <f t="shared" si="5"/>
        <v>40000</v>
      </c>
      <c r="J48" s="2" t="s">
        <v>1</v>
      </c>
      <c r="K48" s="26">
        <f t="shared" si="6"/>
        <v>20000</v>
      </c>
      <c r="L48" s="26"/>
    </row>
    <row r="49" spans="1:12" x14ac:dyDescent="0.3">
      <c r="A49" s="2">
        <v>10</v>
      </c>
      <c r="B49" s="2"/>
      <c r="C49" s="30" t="s">
        <v>64</v>
      </c>
      <c r="D49" s="30" t="s">
        <v>63</v>
      </c>
      <c r="E49" s="8">
        <v>1</v>
      </c>
      <c r="F49" s="7"/>
      <c r="G49" s="7"/>
      <c r="H49" s="26">
        <v>5000</v>
      </c>
      <c r="I49" s="20">
        <f t="shared" si="5"/>
        <v>40000</v>
      </c>
      <c r="J49" s="2" t="s">
        <v>1</v>
      </c>
      <c r="K49" s="26">
        <f t="shared" si="6"/>
        <v>20000</v>
      </c>
      <c r="L49" s="26"/>
    </row>
    <row r="50" spans="1:12" x14ac:dyDescent="0.3">
      <c r="A50" s="2">
        <v>11</v>
      </c>
      <c r="B50" s="2"/>
      <c r="C50" s="30" t="s">
        <v>62</v>
      </c>
      <c r="D50" s="30" t="s">
        <v>60</v>
      </c>
      <c r="E50" s="8">
        <v>1</v>
      </c>
      <c r="F50" s="7"/>
      <c r="G50" s="7"/>
      <c r="H50" s="26">
        <v>6000</v>
      </c>
      <c r="I50" s="20">
        <f t="shared" si="5"/>
        <v>48000</v>
      </c>
      <c r="J50" s="2" t="s">
        <v>1</v>
      </c>
      <c r="K50" s="26">
        <f t="shared" si="6"/>
        <v>24000</v>
      </c>
      <c r="L50" s="26"/>
    </row>
    <row r="51" spans="1:12" x14ac:dyDescent="0.3">
      <c r="A51" s="2">
        <v>12</v>
      </c>
      <c r="B51" s="2"/>
      <c r="C51" s="30" t="s">
        <v>61</v>
      </c>
      <c r="D51" s="30" t="s">
        <v>60</v>
      </c>
      <c r="E51" s="8">
        <v>1</v>
      </c>
      <c r="F51" s="7"/>
      <c r="G51" s="7"/>
      <c r="H51" s="26">
        <v>6000</v>
      </c>
      <c r="I51" s="20">
        <f t="shared" si="5"/>
        <v>48000</v>
      </c>
      <c r="J51" s="2" t="s">
        <v>1</v>
      </c>
      <c r="K51" s="26">
        <f t="shared" si="6"/>
        <v>24000</v>
      </c>
      <c r="L51" s="26"/>
    </row>
    <row r="52" spans="1:12" x14ac:dyDescent="0.3">
      <c r="A52" s="2">
        <v>13</v>
      </c>
      <c r="B52" s="2"/>
      <c r="C52" s="35" t="s">
        <v>59</v>
      </c>
      <c r="D52" s="30" t="s">
        <v>57</v>
      </c>
      <c r="E52" s="8">
        <v>1</v>
      </c>
      <c r="F52" s="7"/>
      <c r="G52" s="7"/>
      <c r="H52" s="26">
        <v>5000</v>
      </c>
      <c r="I52" s="20">
        <f t="shared" si="5"/>
        <v>40000</v>
      </c>
      <c r="J52" s="2" t="s">
        <v>1</v>
      </c>
      <c r="K52" s="26">
        <f t="shared" si="6"/>
        <v>20000</v>
      </c>
      <c r="L52" s="26"/>
    </row>
    <row r="53" spans="1:12" x14ac:dyDescent="0.3">
      <c r="A53" s="2">
        <v>14</v>
      </c>
      <c r="B53" s="2"/>
      <c r="C53" s="35" t="s">
        <v>58</v>
      </c>
      <c r="D53" s="30" t="s">
        <v>57</v>
      </c>
      <c r="E53" s="8">
        <v>1</v>
      </c>
      <c r="F53" s="34"/>
      <c r="G53" s="7"/>
      <c r="H53" s="26">
        <v>5000</v>
      </c>
      <c r="I53" s="20">
        <f t="shared" si="5"/>
        <v>40000</v>
      </c>
      <c r="J53" s="2" t="s">
        <v>1</v>
      </c>
      <c r="K53" s="26">
        <f t="shared" si="6"/>
        <v>20000</v>
      </c>
      <c r="L53" s="26"/>
    </row>
    <row r="54" spans="1:12" x14ac:dyDescent="0.3">
      <c r="A54" s="2"/>
      <c r="B54" s="2"/>
      <c r="C54" s="35"/>
      <c r="D54" s="46" t="s">
        <v>115</v>
      </c>
      <c r="E54" s="8"/>
      <c r="F54" s="34"/>
      <c r="G54" s="7"/>
      <c r="H54" s="26"/>
      <c r="I54" s="20"/>
      <c r="J54" s="2"/>
      <c r="K54" s="26"/>
      <c r="L54" s="26"/>
    </row>
    <row r="55" spans="1:12" x14ac:dyDescent="0.3">
      <c r="A55" s="2"/>
      <c r="B55" s="2"/>
      <c r="C55" s="35"/>
      <c r="D55" s="46" t="s">
        <v>116</v>
      </c>
      <c r="E55" s="8"/>
      <c r="F55" s="34"/>
      <c r="G55" s="7"/>
      <c r="H55" s="26"/>
      <c r="I55" s="20"/>
      <c r="J55" s="2"/>
      <c r="K55" s="26"/>
      <c r="L55" s="26"/>
    </row>
    <row r="56" spans="1:12" x14ac:dyDescent="0.3">
      <c r="A56" s="2"/>
      <c r="B56" s="2"/>
      <c r="C56" s="35"/>
      <c r="D56" s="46" t="s">
        <v>117</v>
      </c>
      <c r="E56" s="8"/>
      <c r="F56" s="34"/>
      <c r="G56" s="7"/>
      <c r="H56" s="26"/>
      <c r="I56" s="20"/>
      <c r="J56" s="2"/>
      <c r="K56" s="26"/>
      <c r="L56" s="26"/>
    </row>
    <row r="57" spans="1:12" x14ac:dyDescent="0.3">
      <c r="A57" s="2"/>
      <c r="B57" s="2"/>
      <c r="C57" s="35"/>
      <c r="D57" s="2" t="s">
        <v>16</v>
      </c>
      <c r="E57" s="2">
        <v>7</v>
      </c>
      <c r="F57" s="34">
        <v>3000</v>
      </c>
      <c r="G57" s="7">
        <f>F57*E57</f>
        <v>21000</v>
      </c>
      <c r="H57" s="26"/>
      <c r="I57" s="26">
        <f>G57*8</f>
        <v>168000</v>
      </c>
      <c r="J57" s="2" t="s">
        <v>1</v>
      </c>
      <c r="K57" s="26">
        <f t="shared" si="6"/>
        <v>84000</v>
      </c>
      <c r="L57" s="26"/>
    </row>
    <row r="58" spans="1:12" x14ac:dyDescent="0.3">
      <c r="A58" s="2"/>
      <c r="B58" s="2"/>
      <c r="D58" s="2" t="s">
        <v>15</v>
      </c>
      <c r="E58" s="2">
        <v>7</v>
      </c>
      <c r="F58" s="34">
        <v>500</v>
      </c>
      <c r="G58" s="7">
        <f>F58*E58</f>
        <v>3500</v>
      </c>
      <c r="H58" s="2"/>
      <c r="I58" s="26">
        <f>G58*8</f>
        <v>28000</v>
      </c>
      <c r="J58" s="2" t="s">
        <v>1</v>
      </c>
      <c r="K58" s="26">
        <f t="shared" si="6"/>
        <v>14000</v>
      </c>
      <c r="L58" s="26"/>
    </row>
    <row r="59" spans="1:12" x14ac:dyDescent="0.3">
      <c r="A59" s="2"/>
      <c r="B59" s="2"/>
      <c r="D59" s="2" t="s">
        <v>56</v>
      </c>
      <c r="E59" s="2">
        <v>7</v>
      </c>
      <c r="F59" s="34">
        <v>200</v>
      </c>
      <c r="G59" s="7">
        <f>E59*F59</f>
        <v>1400</v>
      </c>
      <c r="H59" s="26"/>
      <c r="I59" s="26">
        <f>G59*8</f>
        <v>11200</v>
      </c>
      <c r="J59" s="2" t="s">
        <v>1</v>
      </c>
      <c r="K59" s="26">
        <f t="shared" si="6"/>
        <v>5600</v>
      </c>
      <c r="L59" s="26"/>
    </row>
    <row r="60" spans="1:12" x14ac:dyDescent="0.3">
      <c r="A60" s="2"/>
      <c r="B60" s="2"/>
      <c r="D60" s="2" t="s">
        <v>3</v>
      </c>
      <c r="E60" s="2">
        <v>7</v>
      </c>
      <c r="F60" s="7">
        <v>2000</v>
      </c>
      <c r="G60" s="7">
        <f>E60*F60</f>
        <v>14000</v>
      </c>
      <c r="H60" s="26"/>
      <c r="I60" s="26">
        <f>G60*8</f>
        <v>112000</v>
      </c>
      <c r="J60" s="2" t="s">
        <v>1</v>
      </c>
      <c r="K60" s="26">
        <f t="shared" si="6"/>
        <v>56000</v>
      </c>
      <c r="L60" s="26"/>
    </row>
    <row r="61" spans="1:12" x14ac:dyDescent="0.3">
      <c r="A61" s="2"/>
      <c r="B61" s="2"/>
      <c r="D61" s="2" t="s">
        <v>14</v>
      </c>
      <c r="E61" s="2">
        <v>7</v>
      </c>
      <c r="F61" s="7">
        <v>17000</v>
      </c>
      <c r="G61" s="7">
        <f>E61*F61</f>
        <v>119000</v>
      </c>
      <c r="H61" s="26"/>
      <c r="I61" s="26">
        <f>G61</f>
        <v>119000</v>
      </c>
      <c r="J61" s="2" t="s">
        <v>1</v>
      </c>
      <c r="K61" s="26">
        <f t="shared" si="6"/>
        <v>59500</v>
      </c>
      <c r="L61" s="26"/>
    </row>
    <row r="62" spans="1:12" x14ac:dyDescent="0.3">
      <c r="A62" s="2"/>
      <c r="B62" s="2"/>
      <c r="D62" s="2" t="s">
        <v>10</v>
      </c>
      <c r="E62" s="2">
        <v>7</v>
      </c>
      <c r="F62" s="7">
        <v>9000</v>
      </c>
      <c r="G62" s="7">
        <f>E62*F62</f>
        <v>63000</v>
      </c>
      <c r="H62" s="26"/>
      <c r="I62" s="26">
        <f>G62</f>
        <v>63000</v>
      </c>
      <c r="J62" s="2" t="s">
        <v>1</v>
      </c>
      <c r="K62" s="26">
        <f t="shared" si="6"/>
        <v>31500</v>
      </c>
      <c r="L62" s="26"/>
    </row>
    <row r="63" spans="1:12" ht="15" thickBot="1" x14ac:dyDescent="0.35">
      <c r="A63" s="2"/>
      <c r="B63" s="2"/>
      <c r="D63" s="24" t="s">
        <v>0</v>
      </c>
      <c r="E63" s="8"/>
      <c r="F63" s="33"/>
      <c r="G63" s="23">
        <f>G57+G58+G59+G60+G61+G62</f>
        <v>221900</v>
      </c>
      <c r="H63" s="26"/>
      <c r="I63" s="21">
        <f>I47+I48+I49+I50+I51+I52+I53+I57+I58+I59+I60+I61+I62</f>
        <v>797200</v>
      </c>
      <c r="J63" s="26"/>
      <c r="K63" s="21">
        <f>K47+K48+K49+K50+K51+K52+K53+K57+K58+K59+K60+K61+K62</f>
        <v>398600</v>
      </c>
      <c r="L63" s="21">
        <f>K63</f>
        <v>398600</v>
      </c>
    </row>
    <row r="64" spans="1:12" ht="15" thickTop="1" x14ac:dyDescent="0.3">
      <c r="A64" s="17"/>
      <c r="B64" s="17"/>
      <c r="C64" s="17"/>
      <c r="D64" s="17"/>
      <c r="E64" s="19"/>
      <c r="F64" s="18"/>
      <c r="G64" s="18"/>
      <c r="H64" s="16"/>
      <c r="I64" s="16"/>
      <c r="J64" s="17"/>
      <c r="K64" s="16"/>
      <c r="L64" s="16"/>
    </row>
    <row r="65" spans="1:12" x14ac:dyDescent="0.3">
      <c r="A65" s="2">
        <v>15</v>
      </c>
      <c r="B65" s="2"/>
      <c r="C65" s="30" t="s">
        <v>55</v>
      </c>
      <c r="D65" s="30" t="s">
        <v>53</v>
      </c>
      <c r="E65" s="8">
        <v>1</v>
      </c>
      <c r="F65" s="7"/>
      <c r="G65" s="7"/>
      <c r="H65" s="26">
        <v>5000</v>
      </c>
      <c r="I65" s="20">
        <f>H65*8</f>
        <v>40000</v>
      </c>
      <c r="J65" s="2" t="s">
        <v>1</v>
      </c>
      <c r="K65" s="26">
        <f t="shared" ref="K65:K79" si="7">I65/2</f>
        <v>20000</v>
      </c>
      <c r="L65" s="26"/>
    </row>
    <row r="66" spans="1:12" x14ac:dyDescent="0.3">
      <c r="A66" s="2">
        <v>16</v>
      </c>
      <c r="B66" s="2"/>
      <c r="C66" s="30" t="s">
        <v>54</v>
      </c>
      <c r="D66" s="30" t="s">
        <v>53</v>
      </c>
      <c r="E66" s="8">
        <v>1</v>
      </c>
      <c r="F66" s="7"/>
      <c r="G66" s="7"/>
      <c r="H66" s="26">
        <v>5000</v>
      </c>
      <c r="I66" s="20">
        <f>H66*8</f>
        <v>40000</v>
      </c>
      <c r="J66" s="2" t="s">
        <v>1</v>
      </c>
      <c r="K66" s="26">
        <f t="shared" si="7"/>
        <v>20000</v>
      </c>
      <c r="L66" s="26"/>
    </row>
    <row r="67" spans="1:12" x14ac:dyDescent="0.3">
      <c r="A67" s="2"/>
      <c r="B67" s="2"/>
      <c r="C67" s="30"/>
      <c r="D67" s="2" t="s">
        <v>108</v>
      </c>
      <c r="E67" s="8"/>
      <c r="F67" s="7"/>
      <c r="G67" s="7"/>
      <c r="H67" s="26"/>
      <c r="I67" s="20"/>
      <c r="J67" s="2"/>
      <c r="K67" s="26"/>
      <c r="L67" s="26"/>
    </row>
    <row r="68" spans="1:12" x14ac:dyDescent="0.3">
      <c r="A68" s="2"/>
      <c r="B68" s="2"/>
      <c r="C68" s="30"/>
      <c r="D68" s="2" t="s">
        <v>108</v>
      </c>
      <c r="E68" s="8"/>
      <c r="F68" s="7"/>
      <c r="G68" s="7"/>
      <c r="H68" s="26"/>
      <c r="I68" s="20"/>
      <c r="J68" s="2"/>
      <c r="K68" s="26"/>
      <c r="L68" s="26"/>
    </row>
    <row r="69" spans="1:12" x14ac:dyDescent="0.3">
      <c r="A69" s="2"/>
      <c r="B69" s="2"/>
      <c r="C69" s="30"/>
      <c r="D69" s="2" t="s">
        <v>114</v>
      </c>
      <c r="E69" s="8"/>
      <c r="F69" s="7"/>
      <c r="G69" s="7"/>
      <c r="H69" s="26"/>
      <c r="I69" s="20"/>
      <c r="J69" s="2"/>
      <c r="K69" s="26"/>
      <c r="L69" s="26"/>
    </row>
    <row r="70" spans="1:12" x14ac:dyDescent="0.3">
      <c r="A70" s="2"/>
      <c r="B70" s="2"/>
      <c r="C70" s="30"/>
      <c r="D70" s="2" t="s">
        <v>114</v>
      </c>
      <c r="E70" s="8"/>
      <c r="F70" s="7"/>
      <c r="G70" s="7"/>
      <c r="H70" s="26"/>
      <c r="I70" s="20"/>
      <c r="J70" s="2"/>
      <c r="K70" s="26"/>
      <c r="L70" s="26"/>
    </row>
    <row r="71" spans="1:12" x14ac:dyDescent="0.3">
      <c r="A71" s="2"/>
      <c r="B71" s="2"/>
      <c r="C71" s="30"/>
      <c r="D71" s="2" t="s">
        <v>16</v>
      </c>
      <c r="E71" s="2">
        <v>2</v>
      </c>
      <c r="F71" s="26">
        <v>15000</v>
      </c>
      <c r="G71" s="7">
        <f>F71*E71</f>
        <v>30000</v>
      </c>
      <c r="H71" s="26"/>
      <c r="I71" s="26">
        <f t="shared" ref="I71:I77" si="8">G71*8</f>
        <v>240000</v>
      </c>
      <c r="J71" s="2" t="s">
        <v>1</v>
      </c>
      <c r="K71" s="26">
        <f t="shared" si="7"/>
        <v>120000</v>
      </c>
      <c r="L71" s="26"/>
    </row>
    <row r="72" spans="1:12" x14ac:dyDescent="0.3">
      <c r="A72" s="2"/>
      <c r="B72" s="2"/>
      <c r="D72" s="2" t="s">
        <v>15</v>
      </c>
      <c r="E72" s="2">
        <v>2</v>
      </c>
      <c r="F72" s="7">
        <v>500</v>
      </c>
      <c r="G72" s="26">
        <f>F72*E72</f>
        <v>1000</v>
      </c>
      <c r="H72" s="2"/>
      <c r="I72" s="26">
        <f t="shared" si="8"/>
        <v>8000</v>
      </c>
      <c r="J72" s="2" t="s">
        <v>1</v>
      </c>
      <c r="K72" s="26">
        <f t="shared" si="7"/>
        <v>4000</v>
      </c>
      <c r="L72" s="26"/>
    </row>
    <row r="73" spans="1:12" x14ac:dyDescent="0.3">
      <c r="A73" s="2"/>
      <c r="B73" s="2"/>
      <c r="D73" s="2" t="s">
        <v>22</v>
      </c>
      <c r="E73" s="2">
        <v>2</v>
      </c>
      <c r="F73" s="26">
        <v>5000</v>
      </c>
      <c r="G73" s="26">
        <f>F73*E73</f>
        <v>10000</v>
      </c>
      <c r="H73" s="2"/>
      <c r="I73" s="26">
        <f t="shared" si="8"/>
        <v>80000</v>
      </c>
      <c r="J73" s="2" t="s">
        <v>1</v>
      </c>
      <c r="K73" s="26">
        <f t="shared" si="7"/>
        <v>40000</v>
      </c>
      <c r="L73" s="26"/>
    </row>
    <row r="74" spans="1:12" x14ac:dyDescent="0.3">
      <c r="A74" s="2"/>
      <c r="B74" s="2"/>
      <c r="D74" s="2" t="s">
        <v>21</v>
      </c>
      <c r="E74" s="2">
        <v>2</v>
      </c>
      <c r="F74" s="26">
        <v>1000</v>
      </c>
      <c r="G74" s="26">
        <f>F74*E74</f>
        <v>2000</v>
      </c>
      <c r="H74" s="2"/>
      <c r="I74" s="26">
        <f t="shared" si="8"/>
        <v>16000</v>
      </c>
      <c r="J74" s="2" t="s">
        <v>1</v>
      </c>
      <c r="K74" s="26">
        <f t="shared" si="7"/>
        <v>8000</v>
      </c>
      <c r="L74" s="26"/>
    </row>
    <row r="75" spans="1:12" x14ac:dyDescent="0.3">
      <c r="A75" s="2"/>
      <c r="B75" s="2"/>
      <c r="D75" s="26" t="s">
        <v>20</v>
      </c>
      <c r="E75" s="2">
        <v>2</v>
      </c>
      <c r="F75" s="26">
        <v>10000</v>
      </c>
      <c r="G75" s="26">
        <f>F75*E75</f>
        <v>20000</v>
      </c>
      <c r="H75" s="2"/>
      <c r="I75" s="26">
        <f t="shared" si="8"/>
        <v>160000</v>
      </c>
      <c r="J75" s="2" t="s">
        <v>1</v>
      </c>
      <c r="K75" s="26">
        <f t="shared" si="7"/>
        <v>80000</v>
      </c>
      <c r="L75" s="26"/>
    </row>
    <row r="76" spans="1:12" x14ac:dyDescent="0.3">
      <c r="A76" s="2"/>
      <c r="B76" s="2"/>
      <c r="D76" s="2" t="s">
        <v>4</v>
      </c>
      <c r="E76" s="2">
        <v>2</v>
      </c>
      <c r="F76" s="7">
        <v>200</v>
      </c>
      <c r="G76" s="7">
        <f>E76*F76</f>
        <v>400</v>
      </c>
      <c r="H76" s="26"/>
      <c r="I76" s="26">
        <f t="shared" si="8"/>
        <v>3200</v>
      </c>
      <c r="J76" s="2" t="s">
        <v>1</v>
      </c>
      <c r="K76" s="26">
        <f t="shared" si="7"/>
        <v>1600</v>
      </c>
      <c r="L76" s="26"/>
    </row>
    <row r="77" spans="1:12" x14ac:dyDescent="0.3">
      <c r="A77" s="2"/>
      <c r="B77" s="2"/>
      <c r="D77" s="2" t="s">
        <v>3</v>
      </c>
      <c r="E77" s="2">
        <v>2</v>
      </c>
      <c r="F77" s="7">
        <v>2000</v>
      </c>
      <c r="G77" s="7">
        <f>E77*F77</f>
        <v>4000</v>
      </c>
      <c r="H77" s="26"/>
      <c r="I77" s="26">
        <f t="shared" si="8"/>
        <v>32000</v>
      </c>
      <c r="J77" s="2" t="s">
        <v>1</v>
      </c>
      <c r="K77" s="26">
        <f t="shared" si="7"/>
        <v>16000</v>
      </c>
      <c r="L77" s="26"/>
    </row>
    <row r="78" spans="1:12" x14ac:dyDescent="0.3">
      <c r="A78" s="2"/>
      <c r="B78" s="2"/>
      <c r="D78" s="2" t="s">
        <v>14</v>
      </c>
      <c r="E78" s="2">
        <v>2</v>
      </c>
      <c r="F78" s="7">
        <v>17000</v>
      </c>
      <c r="G78" s="7">
        <f>E78*F78</f>
        <v>34000</v>
      </c>
      <c r="H78" s="26"/>
      <c r="I78" s="26">
        <f>G78</f>
        <v>34000</v>
      </c>
      <c r="J78" s="2" t="s">
        <v>1</v>
      </c>
      <c r="K78" s="26">
        <f t="shared" si="7"/>
        <v>17000</v>
      </c>
      <c r="L78" s="26"/>
    </row>
    <row r="79" spans="1:12" x14ac:dyDescent="0.3">
      <c r="A79" s="2"/>
      <c r="B79" s="2"/>
      <c r="D79" s="2" t="s">
        <v>10</v>
      </c>
      <c r="E79" s="2">
        <v>2</v>
      </c>
      <c r="F79" s="7">
        <v>9000</v>
      </c>
      <c r="G79" s="7">
        <f>E79*F79</f>
        <v>18000</v>
      </c>
      <c r="H79" s="26"/>
      <c r="I79" s="26">
        <f>G79</f>
        <v>18000</v>
      </c>
      <c r="J79" s="2" t="s">
        <v>1</v>
      </c>
      <c r="K79" s="26">
        <f t="shared" si="7"/>
        <v>9000</v>
      </c>
      <c r="L79" s="26"/>
    </row>
    <row r="80" spans="1:12" ht="15" thickBot="1" x14ac:dyDescent="0.35">
      <c r="A80" s="2"/>
      <c r="B80" s="2"/>
      <c r="D80" s="24" t="s">
        <v>0</v>
      </c>
      <c r="E80" s="8"/>
      <c r="F80" s="7"/>
      <c r="G80" s="23">
        <f>G71+G72+G73+G74+G75+G76++G77+G78+G79</f>
        <v>119400</v>
      </c>
      <c r="H80" s="26"/>
      <c r="I80" s="21">
        <f>I65+I66+I71+I72+I73+I74+I75+I76+I77+I78+I79</f>
        <v>671200</v>
      </c>
      <c r="J80" s="26"/>
      <c r="K80" s="21">
        <f>K65+K66+K71+K72+K73+K74+K75+K76+K77+K78+K79</f>
        <v>335600</v>
      </c>
      <c r="L80" s="21">
        <f>(G80+I80)/2</f>
        <v>395300</v>
      </c>
    </row>
    <row r="81" spans="1:12" ht="15" thickTop="1" x14ac:dyDescent="0.3">
      <c r="A81" s="17"/>
      <c r="B81" s="17"/>
      <c r="C81" s="17"/>
      <c r="D81" s="17"/>
      <c r="E81" s="19"/>
      <c r="F81" s="18"/>
      <c r="G81" s="18"/>
      <c r="H81" s="16"/>
      <c r="I81" s="16"/>
      <c r="J81" s="17"/>
      <c r="K81" s="16"/>
      <c r="L81" s="16"/>
    </row>
    <row r="82" spans="1:12" x14ac:dyDescent="0.3">
      <c r="A82" s="2"/>
      <c r="B82" s="2"/>
      <c r="C82" s="143" t="s">
        <v>208</v>
      </c>
      <c r="D82" s="2" t="s">
        <v>2138</v>
      </c>
      <c r="E82" s="8">
        <v>1</v>
      </c>
      <c r="F82" s="7"/>
      <c r="G82" s="36"/>
      <c r="H82" s="26">
        <v>6500</v>
      </c>
      <c r="I82" s="20">
        <f t="shared" ref="I82:I83" si="9">H82*6</f>
        <v>39000</v>
      </c>
      <c r="J82" s="2" t="s">
        <v>1</v>
      </c>
      <c r="K82" s="26">
        <f t="shared" ref="K82:K83" si="10">I82/2</f>
        <v>19500</v>
      </c>
      <c r="L82" s="20"/>
    </row>
    <row r="83" spans="1:12" x14ac:dyDescent="0.3">
      <c r="A83" s="2"/>
      <c r="B83" s="2"/>
      <c r="C83" s="2" t="s">
        <v>210</v>
      </c>
      <c r="D83" s="2" t="s">
        <v>2139</v>
      </c>
      <c r="E83" s="8">
        <v>1</v>
      </c>
      <c r="F83" s="7"/>
      <c r="G83" s="36"/>
      <c r="H83" s="26">
        <v>6500</v>
      </c>
      <c r="I83" s="20">
        <f t="shared" si="9"/>
        <v>39000</v>
      </c>
      <c r="J83" s="2" t="s">
        <v>1</v>
      </c>
      <c r="K83" s="26">
        <f t="shared" si="10"/>
        <v>19500</v>
      </c>
      <c r="L83" s="20"/>
    </row>
    <row r="84" spans="1:12" x14ac:dyDescent="0.3">
      <c r="A84" s="2"/>
      <c r="B84" s="2"/>
      <c r="D84" s="2" t="s">
        <v>16</v>
      </c>
      <c r="E84" s="8">
        <v>2</v>
      </c>
      <c r="F84" s="7">
        <v>3000</v>
      </c>
      <c r="G84" s="7">
        <f t="shared" ref="G84:G89" si="11">E84*F84</f>
        <v>6000</v>
      </c>
      <c r="H84" s="26"/>
      <c r="I84" s="26">
        <f>G84*6</f>
        <v>36000</v>
      </c>
      <c r="J84" s="2" t="s">
        <v>1</v>
      </c>
      <c r="K84" s="26">
        <f>I84/2</f>
        <v>18000</v>
      </c>
      <c r="L84" s="20"/>
    </row>
    <row r="85" spans="1:12" x14ac:dyDescent="0.3">
      <c r="A85" s="2"/>
      <c r="B85" s="2"/>
      <c r="D85" s="2" t="s">
        <v>15</v>
      </c>
      <c r="E85" s="2">
        <v>2</v>
      </c>
      <c r="F85" s="7">
        <v>500</v>
      </c>
      <c r="G85" s="7">
        <f t="shared" si="11"/>
        <v>1000</v>
      </c>
      <c r="H85" s="2"/>
      <c r="I85" s="26">
        <f>G85*6</f>
        <v>6000</v>
      </c>
      <c r="J85" s="2" t="s">
        <v>1</v>
      </c>
      <c r="K85" s="26">
        <f>I85/2</f>
        <v>3000</v>
      </c>
      <c r="L85" s="26"/>
    </row>
    <row r="86" spans="1:12" x14ac:dyDescent="0.3">
      <c r="A86" s="2"/>
      <c r="B86" s="2"/>
      <c r="D86" s="2" t="s">
        <v>4</v>
      </c>
      <c r="E86" s="8">
        <v>2</v>
      </c>
      <c r="F86" s="7">
        <v>200</v>
      </c>
      <c r="G86" s="7">
        <f t="shared" si="11"/>
        <v>400</v>
      </c>
      <c r="H86" s="26"/>
      <c r="I86" s="26">
        <f>G86*6</f>
        <v>2400</v>
      </c>
      <c r="J86" s="2" t="s">
        <v>1</v>
      </c>
      <c r="K86" s="26">
        <f>I86/2</f>
        <v>1200</v>
      </c>
      <c r="L86" s="26"/>
    </row>
    <row r="87" spans="1:12" x14ac:dyDescent="0.3">
      <c r="A87" s="2"/>
      <c r="B87" s="2"/>
      <c r="D87" s="2" t="s">
        <v>3</v>
      </c>
      <c r="E87" s="2">
        <v>2</v>
      </c>
      <c r="F87" s="7">
        <v>2000</v>
      </c>
      <c r="G87" s="7">
        <f t="shared" si="11"/>
        <v>4000</v>
      </c>
      <c r="H87" s="26"/>
      <c r="I87" s="26">
        <f>G87*6</f>
        <v>24000</v>
      </c>
      <c r="J87" s="2" t="s">
        <v>1</v>
      </c>
      <c r="K87" s="26">
        <f>I87/2</f>
        <v>12000</v>
      </c>
      <c r="L87" s="26"/>
    </row>
    <row r="88" spans="1:12" x14ac:dyDescent="0.3">
      <c r="A88" s="2"/>
      <c r="B88" s="2"/>
      <c r="D88" s="2" t="s">
        <v>14</v>
      </c>
      <c r="E88" s="8">
        <v>2</v>
      </c>
      <c r="F88" s="7">
        <v>17000</v>
      </c>
      <c r="G88" s="7">
        <f t="shared" si="11"/>
        <v>34000</v>
      </c>
      <c r="H88" s="26"/>
      <c r="I88" s="26">
        <f>G88</f>
        <v>34000</v>
      </c>
      <c r="J88" s="2" t="s">
        <v>1</v>
      </c>
      <c r="K88" s="26">
        <f>I88/2</f>
        <v>17000</v>
      </c>
      <c r="L88" s="26"/>
    </row>
    <row r="89" spans="1:12" x14ac:dyDescent="0.3">
      <c r="A89" s="2"/>
      <c r="B89" s="2"/>
      <c r="D89" s="2" t="s">
        <v>10</v>
      </c>
      <c r="E89" s="2">
        <v>2</v>
      </c>
      <c r="F89" s="7">
        <v>9000</v>
      </c>
      <c r="G89" s="7">
        <f t="shared" si="11"/>
        <v>18000</v>
      </c>
      <c r="H89" s="26"/>
      <c r="I89" s="26">
        <f>G89</f>
        <v>18000</v>
      </c>
      <c r="J89" s="2" t="s">
        <v>1</v>
      </c>
      <c r="K89" s="26">
        <f t="shared" ref="K89" si="12">G89/2</f>
        <v>9000</v>
      </c>
      <c r="L89" s="26"/>
    </row>
    <row r="90" spans="1:12" ht="15" thickBot="1" x14ac:dyDescent="0.35">
      <c r="A90" s="2"/>
      <c r="B90" s="2"/>
      <c r="D90" s="24" t="s">
        <v>0</v>
      </c>
      <c r="E90" s="8"/>
      <c r="F90" s="7"/>
      <c r="G90" s="23">
        <f>G84+G85+G86+G87+G88+G89</f>
        <v>63400</v>
      </c>
      <c r="H90" s="26"/>
      <c r="I90" s="21">
        <f>I83+I82+I84+I85+I86+I87+I88+I89</f>
        <v>198400</v>
      </c>
      <c r="J90" s="26"/>
      <c r="K90" s="21">
        <f>K82+K83+K84+K85+K86+K87+K88+K89</f>
        <v>99200</v>
      </c>
      <c r="L90" s="21">
        <f>K90</f>
        <v>99200</v>
      </c>
    </row>
    <row r="91" spans="1:12" ht="15" thickTop="1" x14ac:dyDescent="0.3">
      <c r="A91" s="17"/>
      <c r="B91" s="17"/>
      <c r="C91" s="17"/>
      <c r="D91" s="17"/>
      <c r="E91" s="19"/>
      <c r="F91" s="18"/>
      <c r="G91" s="18"/>
      <c r="H91" s="16"/>
      <c r="I91" s="16"/>
      <c r="J91" s="17"/>
      <c r="K91" s="16"/>
      <c r="L91" s="16"/>
    </row>
    <row r="92" spans="1:12" x14ac:dyDescent="0.3">
      <c r="A92" s="2">
        <v>17</v>
      </c>
      <c r="B92" s="2">
        <v>1</v>
      </c>
      <c r="C92" s="2" t="s">
        <v>52</v>
      </c>
      <c r="D92" s="2" t="s">
        <v>2026</v>
      </c>
      <c r="E92" s="8">
        <v>1</v>
      </c>
      <c r="F92" s="7"/>
      <c r="G92" s="7"/>
      <c r="H92" s="26">
        <v>1500</v>
      </c>
      <c r="I92" s="20">
        <f t="shared" ref="I92:I94" si="13">H92*8</f>
        <v>12000</v>
      </c>
      <c r="J92" s="2" t="s">
        <v>1</v>
      </c>
      <c r="K92" s="26">
        <f t="shared" ref="K92:K94" si="14">I92/2</f>
        <v>6000</v>
      </c>
      <c r="L92" s="26"/>
    </row>
    <row r="93" spans="1:12" x14ac:dyDescent="0.3">
      <c r="A93" s="2">
        <v>18</v>
      </c>
      <c r="B93" s="2">
        <v>2</v>
      </c>
      <c r="C93" s="2" t="s">
        <v>51</v>
      </c>
      <c r="D93" s="2" t="s">
        <v>2026</v>
      </c>
      <c r="E93" s="8">
        <v>1</v>
      </c>
      <c r="F93" s="7"/>
      <c r="G93" s="7"/>
      <c r="H93" s="26">
        <v>1500</v>
      </c>
      <c r="I93" s="20">
        <f t="shared" si="13"/>
        <v>12000</v>
      </c>
      <c r="J93" s="2" t="s">
        <v>1</v>
      </c>
      <c r="K93" s="26">
        <f t="shared" si="14"/>
        <v>6000</v>
      </c>
      <c r="L93" s="26"/>
    </row>
    <row r="94" spans="1:12" x14ac:dyDescent="0.3">
      <c r="A94" s="2">
        <v>19</v>
      </c>
      <c r="B94" s="2">
        <v>3</v>
      </c>
      <c r="C94" s="2" t="s">
        <v>50</v>
      </c>
      <c r="D94" s="2" t="s">
        <v>2026</v>
      </c>
      <c r="E94" s="8">
        <v>1</v>
      </c>
      <c r="F94" s="7"/>
      <c r="G94" s="7"/>
      <c r="H94" s="26">
        <v>1500</v>
      </c>
      <c r="I94" s="20">
        <f t="shared" si="13"/>
        <v>12000</v>
      </c>
      <c r="J94" s="2" t="s">
        <v>1</v>
      </c>
      <c r="K94" s="26">
        <f t="shared" si="14"/>
        <v>6000</v>
      </c>
      <c r="L94" s="26"/>
    </row>
    <row r="95" spans="1:12" x14ac:dyDescent="0.3">
      <c r="A95" s="2">
        <v>20</v>
      </c>
      <c r="B95" s="2">
        <v>4</v>
      </c>
      <c r="C95" s="2" t="s">
        <v>264</v>
      </c>
      <c r="D95" s="2" t="s">
        <v>2026</v>
      </c>
      <c r="H95" s="26">
        <v>1500</v>
      </c>
      <c r="I95" s="20">
        <f t="shared" ref="I95:I97" si="15">H95*8</f>
        <v>12000</v>
      </c>
      <c r="J95" s="2" t="s">
        <v>1</v>
      </c>
      <c r="K95" s="26">
        <f t="shared" ref="K95:K97" si="16">I95/2</f>
        <v>6000</v>
      </c>
      <c r="L95" s="26"/>
    </row>
    <row r="96" spans="1:12" x14ac:dyDescent="0.3">
      <c r="A96" s="2">
        <v>21</v>
      </c>
      <c r="B96" s="2">
        <v>5</v>
      </c>
      <c r="C96" s="2" t="s">
        <v>265</v>
      </c>
      <c r="D96" s="2" t="s">
        <v>2026</v>
      </c>
      <c r="H96" s="26">
        <v>1500</v>
      </c>
      <c r="I96" s="20">
        <f t="shared" si="15"/>
        <v>12000</v>
      </c>
      <c r="J96" s="2" t="s">
        <v>1</v>
      </c>
      <c r="K96" s="26">
        <f t="shared" si="16"/>
        <v>6000</v>
      </c>
      <c r="L96" s="26"/>
    </row>
    <row r="97" spans="1:12" x14ac:dyDescent="0.3">
      <c r="A97" s="2">
        <v>22</v>
      </c>
      <c r="B97" s="2">
        <v>6</v>
      </c>
      <c r="C97" s="2" t="s">
        <v>266</v>
      </c>
      <c r="D97" s="2" t="s">
        <v>2026</v>
      </c>
      <c r="H97" s="26">
        <v>1500</v>
      </c>
      <c r="I97" s="20">
        <f t="shared" si="15"/>
        <v>12000</v>
      </c>
      <c r="J97" s="2" t="s">
        <v>1</v>
      </c>
      <c r="K97" s="26">
        <f t="shared" si="16"/>
        <v>6000</v>
      </c>
      <c r="L97" s="26"/>
    </row>
    <row r="98" spans="1:12" x14ac:dyDescent="0.3">
      <c r="A98" s="2">
        <v>23</v>
      </c>
      <c r="B98" s="2">
        <v>7</v>
      </c>
      <c r="C98" s="2" t="s">
        <v>48</v>
      </c>
      <c r="D98" s="2" t="s">
        <v>2027</v>
      </c>
      <c r="E98" s="8">
        <v>1</v>
      </c>
      <c r="F98" s="7"/>
      <c r="G98" s="7"/>
      <c r="H98" s="26">
        <v>1750</v>
      </c>
      <c r="I98" s="20">
        <f>H98*8</f>
        <v>14000</v>
      </c>
      <c r="J98" s="2" t="s">
        <v>1</v>
      </c>
      <c r="K98" s="26">
        <f>I98/2</f>
        <v>7000</v>
      </c>
      <c r="L98" s="26"/>
    </row>
    <row r="99" spans="1:12" x14ac:dyDescent="0.3">
      <c r="A99" s="2"/>
      <c r="B99" s="2">
        <v>8</v>
      </c>
      <c r="C99" s="2" t="s">
        <v>47</v>
      </c>
      <c r="D99" s="2" t="s">
        <v>2027</v>
      </c>
      <c r="E99" s="8">
        <v>1</v>
      </c>
      <c r="F99" s="7"/>
      <c r="G99" s="7"/>
      <c r="H99" s="26">
        <v>1750</v>
      </c>
      <c r="I99" s="20">
        <f>H99*8</f>
        <v>14000</v>
      </c>
      <c r="J99" s="2" t="s">
        <v>1</v>
      </c>
      <c r="K99" s="26">
        <f>I99/2</f>
        <v>7000</v>
      </c>
      <c r="L99" s="26"/>
    </row>
    <row r="100" spans="1:12" x14ac:dyDescent="0.3">
      <c r="A100" s="2"/>
      <c r="B100" s="2">
        <v>9</v>
      </c>
      <c r="C100" s="2" t="s">
        <v>267</v>
      </c>
      <c r="D100" s="2" t="s">
        <v>2027</v>
      </c>
      <c r="F100" s="7"/>
      <c r="G100" s="7"/>
      <c r="H100" s="26">
        <v>1750</v>
      </c>
      <c r="I100" s="20">
        <f>H100*8</f>
        <v>14000</v>
      </c>
      <c r="J100" s="2" t="s">
        <v>1</v>
      </c>
      <c r="K100" s="26">
        <f>I100/2</f>
        <v>7000</v>
      </c>
      <c r="L100" s="26"/>
    </row>
    <row r="101" spans="1:12" x14ac:dyDescent="0.3">
      <c r="A101" s="2"/>
      <c r="B101" s="2">
        <v>10</v>
      </c>
      <c r="C101" s="2" t="s">
        <v>268</v>
      </c>
      <c r="D101" s="2" t="s">
        <v>2027</v>
      </c>
      <c r="F101" s="7"/>
      <c r="G101" s="7"/>
      <c r="H101" s="26">
        <v>1750</v>
      </c>
      <c r="I101" s="20">
        <f>H101*8</f>
        <v>14000</v>
      </c>
      <c r="J101" s="2" t="s">
        <v>1</v>
      </c>
      <c r="K101" s="26">
        <f>I101/2</f>
        <v>7000</v>
      </c>
      <c r="L101" s="26"/>
    </row>
    <row r="102" spans="1:12" x14ac:dyDescent="0.3">
      <c r="A102" s="2"/>
      <c r="B102" s="2">
        <v>11</v>
      </c>
      <c r="C102" s="2" t="s">
        <v>45</v>
      </c>
      <c r="D102" s="2" t="s">
        <v>2028</v>
      </c>
      <c r="E102" s="8">
        <v>1</v>
      </c>
      <c r="F102" s="7"/>
      <c r="G102" s="7"/>
      <c r="H102" s="26">
        <v>1500</v>
      </c>
      <c r="I102" s="20">
        <f t="shared" ref="I102:I105" si="17">H102*8</f>
        <v>12000</v>
      </c>
      <c r="J102" s="2" t="s">
        <v>1</v>
      </c>
      <c r="K102" s="26">
        <f t="shared" ref="K102:K105" si="18">I102/2</f>
        <v>6000</v>
      </c>
      <c r="L102" s="26"/>
    </row>
    <row r="103" spans="1:12" x14ac:dyDescent="0.3">
      <c r="A103" s="2"/>
      <c r="B103" s="2">
        <v>12</v>
      </c>
      <c r="C103" s="2" t="s">
        <v>44</v>
      </c>
      <c r="D103" s="2" t="s">
        <v>2028</v>
      </c>
      <c r="E103" s="8">
        <v>1</v>
      </c>
      <c r="F103" s="7"/>
      <c r="G103" s="7"/>
      <c r="H103" s="26">
        <v>1500</v>
      </c>
      <c r="I103" s="20">
        <f t="shared" si="17"/>
        <v>12000</v>
      </c>
      <c r="J103" s="2" t="s">
        <v>1</v>
      </c>
      <c r="K103" s="26">
        <f t="shared" si="18"/>
        <v>6000</v>
      </c>
      <c r="L103" s="26"/>
    </row>
    <row r="104" spans="1:12" x14ac:dyDescent="0.3">
      <c r="A104" s="2"/>
      <c r="B104" s="2">
        <v>13</v>
      </c>
      <c r="C104" s="2" t="s">
        <v>269</v>
      </c>
      <c r="D104" s="2" t="s">
        <v>2028</v>
      </c>
      <c r="E104" s="8">
        <v>1</v>
      </c>
      <c r="F104" s="7"/>
      <c r="G104" s="7"/>
      <c r="H104" s="26">
        <v>1500</v>
      </c>
      <c r="I104" s="20">
        <f t="shared" si="17"/>
        <v>12000</v>
      </c>
      <c r="J104" s="2" t="s">
        <v>1</v>
      </c>
      <c r="K104" s="26">
        <f t="shared" si="18"/>
        <v>6000</v>
      </c>
      <c r="L104" s="26"/>
    </row>
    <row r="105" spans="1:12" x14ac:dyDescent="0.3">
      <c r="A105" s="2"/>
      <c r="B105" s="2">
        <v>14</v>
      </c>
      <c r="C105" s="2" t="s">
        <v>270</v>
      </c>
      <c r="D105" s="2" t="s">
        <v>2028</v>
      </c>
      <c r="E105" s="8">
        <v>1</v>
      </c>
      <c r="F105" s="7"/>
      <c r="G105" s="7"/>
      <c r="H105" s="26">
        <v>1500</v>
      </c>
      <c r="I105" s="20">
        <f t="shared" si="17"/>
        <v>12000</v>
      </c>
      <c r="J105" s="2" t="s">
        <v>1</v>
      </c>
      <c r="K105" s="26">
        <f t="shared" si="18"/>
        <v>6000</v>
      </c>
      <c r="L105" s="20"/>
    </row>
    <row r="106" spans="1:12" x14ac:dyDescent="0.3">
      <c r="A106" s="2"/>
      <c r="B106" s="2"/>
      <c r="D106" s="2" t="s">
        <v>16</v>
      </c>
      <c r="E106" s="2">
        <v>14</v>
      </c>
      <c r="F106" s="7">
        <v>1000</v>
      </c>
      <c r="G106" s="7">
        <f>F106*E106</f>
        <v>14000</v>
      </c>
      <c r="H106" s="26"/>
      <c r="I106" s="26">
        <f>G106*8</f>
        <v>112000</v>
      </c>
      <c r="J106" s="2" t="s">
        <v>1</v>
      </c>
      <c r="K106" s="26">
        <f t="shared" ref="K106:K111" si="19">I106/2</f>
        <v>56000</v>
      </c>
      <c r="L106" s="26"/>
    </row>
    <row r="107" spans="1:12" x14ac:dyDescent="0.3">
      <c r="A107" s="2"/>
      <c r="B107" s="2"/>
      <c r="D107" s="2" t="s">
        <v>15</v>
      </c>
      <c r="E107" s="2">
        <v>14</v>
      </c>
      <c r="F107" s="7">
        <v>500</v>
      </c>
      <c r="G107" s="7">
        <f>F107*E107</f>
        <v>7000</v>
      </c>
      <c r="H107" s="2"/>
      <c r="I107" s="26">
        <f>G107*8</f>
        <v>56000</v>
      </c>
      <c r="J107" s="2" t="s">
        <v>1</v>
      </c>
      <c r="K107" s="26">
        <f t="shared" si="19"/>
        <v>28000</v>
      </c>
      <c r="L107" s="26"/>
    </row>
    <row r="108" spans="1:12" x14ac:dyDescent="0.3">
      <c r="A108" s="2"/>
      <c r="B108" s="2"/>
      <c r="D108" s="2" t="s">
        <v>4</v>
      </c>
      <c r="E108" s="2">
        <v>14</v>
      </c>
      <c r="F108" s="7">
        <v>200</v>
      </c>
      <c r="G108" s="7">
        <f>E108*F108</f>
        <v>2800</v>
      </c>
      <c r="H108" s="26"/>
      <c r="I108" s="26">
        <f>G108*8</f>
        <v>22400</v>
      </c>
      <c r="J108" s="2" t="s">
        <v>1</v>
      </c>
      <c r="K108" s="26">
        <f t="shared" si="19"/>
        <v>11200</v>
      </c>
      <c r="L108" s="26"/>
    </row>
    <row r="109" spans="1:12" x14ac:dyDescent="0.3">
      <c r="A109" s="2"/>
      <c r="B109" s="2"/>
      <c r="D109" s="2" t="s">
        <v>3</v>
      </c>
      <c r="E109" s="2">
        <v>14</v>
      </c>
      <c r="F109" s="7">
        <v>2000</v>
      </c>
      <c r="G109" s="7">
        <f>E109*F109</f>
        <v>28000</v>
      </c>
      <c r="H109" s="26"/>
      <c r="I109" s="26">
        <f>G109*8</f>
        <v>224000</v>
      </c>
      <c r="J109" s="2" t="s">
        <v>1</v>
      </c>
      <c r="K109" s="26">
        <f t="shared" si="19"/>
        <v>112000</v>
      </c>
      <c r="L109" s="26"/>
    </row>
    <row r="110" spans="1:12" x14ac:dyDescent="0.3">
      <c r="A110" s="2"/>
      <c r="B110" s="2"/>
      <c r="D110" s="2" t="s">
        <v>14</v>
      </c>
      <c r="E110" s="2">
        <v>14</v>
      </c>
      <c r="F110" s="7">
        <v>17000</v>
      </c>
      <c r="G110" s="7">
        <f>E110*F110</f>
        <v>238000</v>
      </c>
      <c r="H110" s="26"/>
      <c r="I110" s="26">
        <f>G110</f>
        <v>238000</v>
      </c>
      <c r="J110" s="2" t="s">
        <v>1</v>
      </c>
      <c r="K110" s="26">
        <f t="shared" si="19"/>
        <v>119000</v>
      </c>
      <c r="L110" s="26"/>
    </row>
    <row r="111" spans="1:12" x14ac:dyDescent="0.3">
      <c r="A111" s="2"/>
      <c r="B111" s="2"/>
      <c r="D111" s="2" t="s">
        <v>10</v>
      </c>
      <c r="E111" s="2">
        <v>14</v>
      </c>
      <c r="F111" s="7">
        <v>9000</v>
      </c>
      <c r="G111" s="7">
        <f>E111*F111</f>
        <v>126000</v>
      </c>
      <c r="H111" s="26"/>
      <c r="I111" s="26">
        <f>G111</f>
        <v>126000</v>
      </c>
      <c r="J111" s="2" t="s">
        <v>1</v>
      </c>
      <c r="K111" s="26">
        <f t="shared" si="19"/>
        <v>63000</v>
      </c>
      <c r="L111" s="26"/>
    </row>
    <row r="112" spans="1:12" ht="15" thickBot="1" x14ac:dyDescent="0.35">
      <c r="A112" s="2"/>
      <c r="B112" s="2"/>
      <c r="D112" s="24" t="s">
        <v>0</v>
      </c>
      <c r="E112" s="8"/>
      <c r="F112" s="7"/>
      <c r="G112" s="23">
        <f>I124+I125+I126+I127+I128+I129+I130+I131+I132+I133+I134+I135+I136+I137+I138+I139+I140+I141+I142+I143+I144+I145+I146+I147+I148+I149+I150+I151+I152+I153</f>
        <v>302400</v>
      </c>
      <c r="H112" s="26"/>
      <c r="I112" s="21">
        <f>I92+I93+I94+I95+I96+I97+I98+I99+I100+I101+I102+I103+I104+I105+I106+I107+I108+I109+I110+I111</f>
        <v>954400</v>
      </c>
      <c r="J112" s="26"/>
      <c r="K112" s="21">
        <f>K92+K93+K94+K95+K96+K97+K98+K99+K100+K101+K102+K103+K104+K105+K106+K107+K108+K109+K110+K111</f>
        <v>477200</v>
      </c>
      <c r="L112" s="21">
        <f>(G112+I112)/2</f>
        <v>628400</v>
      </c>
    </row>
    <row r="113" spans="1:12" ht="15" thickTop="1" x14ac:dyDescent="0.3">
      <c r="A113" s="17"/>
      <c r="B113" s="17"/>
      <c r="C113" s="17"/>
      <c r="D113" s="17"/>
      <c r="E113" s="19"/>
      <c r="F113" s="18"/>
      <c r="G113" s="18"/>
      <c r="H113" s="16"/>
      <c r="I113" s="16"/>
      <c r="J113" s="17"/>
      <c r="K113" s="16"/>
      <c r="L113" s="16"/>
    </row>
    <row r="114" spans="1:12" x14ac:dyDescent="0.3">
      <c r="A114" s="2"/>
      <c r="B114" s="2"/>
      <c r="C114" s="143" t="s">
        <v>2130</v>
      </c>
      <c r="D114" s="2" t="s">
        <v>2132</v>
      </c>
      <c r="E114" s="8">
        <v>1</v>
      </c>
      <c r="F114" s="7"/>
      <c r="G114" s="36"/>
      <c r="H114" s="26">
        <v>6500</v>
      </c>
      <c r="I114" s="20">
        <f t="shared" ref="I114:I115" si="20">H114*6</f>
        <v>39000</v>
      </c>
      <c r="J114" s="2" t="s">
        <v>1</v>
      </c>
      <c r="K114" s="26">
        <f t="shared" ref="K114:K115" si="21">I114/2</f>
        <v>19500</v>
      </c>
      <c r="L114" s="20"/>
    </row>
    <row r="115" spans="1:12" x14ac:dyDescent="0.3">
      <c r="A115" s="2"/>
      <c r="B115" s="2"/>
      <c r="C115" s="2" t="s">
        <v>2131</v>
      </c>
      <c r="D115" s="2" t="s">
        <v>2133</v>
      </c>
      <c r="E115" s="8">
        <v>1</v>
      </c>
      <c r="F115" s="7"/>
      <c r="G115" s="36"/>
      <c r="H115" s="26">
        <v>6500</v>
      </c>
      <c r="I115" s="20">
        <f t="shared" si="20"/>
        <v>39000</v>
      </c>
      <c r="J115" s="2" t="s">
        <v>1</v>
      </c>
      <c r="K115" s="26">
        <f t="shared" si="21"/>
        <v>19500</v>
      </c>
      <c r="L115" s="20"/>
    </row>
    <row r="116" spans="1:12" x14ac:dyDescent="0.3">
      <c r="A116" s="2"/>
      <c r="B116" s="2"/>
      <c r="D116" s="2" t="s">
        <v>16</v>
      </c>
      <c r="E116" s="8">
        <v>2</v>
      </c>
      <c r="F116" s="7">
        <v>3000</v>
      </c>
      <c r="G116" s="7">
        <f t="shared" ref="G116:G121" si="22">E116*F116</f>
        <v>6000</v>
      </c>
      <c r="H116" s="26"/>
      <c r="I116" s="26">
        <f>G116*6</f>
        <v>36000</v>
      </c>
      <c r="J116" s="2" t="s">
        <v>1</v>
      </c>
      <c r="K116" s="26">
        <f>I116/2</f>
        <v>18000</v>
      </c>
      <c r="L116" s="20"/>
    </row>
    <row r="117" spans="1:12" x14ac:dyDescent="0.3">
      <c r="A117" s="2"/>
      <c r="B117" s="2"/>
      <c r="D117" s="2" t="s">
        <v>15</v>
      </c>
      <c r="E117" s="2">
        <v>2</v>
      </c>
      <c r="F117" s="7">
        <v>500</v>
      </c>
      <c r="G117" s="7">
        <f t="shared" si="22"/>
        <v>1000</v>
      </c>
      <c r="H117" s="2"/>
      <c r="I117" s="26">
        <f>G117*6</f>
        <v>6000</v>
      </c>
      <c r="J117" s="2" t="s">
        <v>1</v>
      </c>
      <c r="K117" s="26">
        <f>I117/2</f>
        <v>3000</v>
      </c>
      <c r="L117" s="26"/>
    </row>
    <row r="118" spans="1:12" x14ac:dyDescent="0.3">
      <c r="A118" s="2"/>
      <c r="B118" s="2"/>
      <c r="D118" s="2" t="s">
        <v>4</v>
      </c>
      <c r="E118" s="8">
        <v>2</v>
      </c>
      <c r="F118" s="7">
        <v>200</v>
      </c>
      <c r="G118" s="7">
        <f t="shared" si="22"/>
        <v>400</v>
      </c>
      <c r="H118" s="26"/>
      <c r="I118" s="26">
        <f>G118*6</f>
        <v>2400</v>
      </c>
      <c r="J118" s="2" t="s">
        <v>1</v>
      </c>
      <c r="K118" s="26">
        <f>I118/2</f>
        <v>1200</v>
      </c>
      <c r="L118" s="26"/>
    </row>
    <row r="119" spans="1:12" x14ac:dyDescent="0.3">
      <c r="A119" s="2"/>
      <c r="B119" s="2"/>
      <c r="D119" s="2" t="s">
        <v>3</v>
      </c>
      <c r="E119" s="2">
        <v>2</v>
      </c>
      <c r="F119" s="7">
        <v>2000</v>
      </c>
      <c r="G119" s="7">
        <f t="shared" si="22"/>
        <v>4000</v>
      </c>
      <c r="H119" s="26"/>
      <c r="I119" s="26">
        <f>G119*6</f>
        <v>24000</v>
      </c>
      <c r="J119" s="2" t="s">
        <v>1</v>
      </c>
      <c r="K119" s="26">
        <f>I119/2</f>
        <v>12000</v>
      </c>
      <c r="L119" s="26"/>
    </row>
    <row r="120" spans="1:12" x14ac:dyDescent="0.3">
      <c r="A120" s="2"/>
      <c r="B120" s="2"/>
      <c r="D120" s="2" t="s">
        <v>14</v>
      </c>
      <c r="E120" s="8">
        <v>2</v>
      </c>
      <c r="F120" s="7">
        <v>17000</v>
      </c>
      <c r="G120" s="7">
        <f t="shared" si="22"/>
        <v>34000</v>
      </c>
      <c r="H120" s="26"/>
      <c r="I120" s="26">
        <f>G120</f>
        <v>34000</v>
      </c>
      <c r="J120" s="2" t="s">
        <v>1</v>
      </c>
      <c r="K120" s="26">
        <f>I120/2</f>
        <v>17000</v>
      </c>
      <c r="L120" s="26"/>
    </row>
    <row r="121" spans="1:12" x14ac:dyDescent="0.3">
      <c r="A121" s="2"/>
      <c r="B121" s="2"/>
      <c r="D121" s="2" t="s">
        <v>10</v>
      </c>
      <c r="E121" s="2">
        <v>2</v>
      </c>
      <c r="F121" s="7">
        <v>9000</v>
      </c>
      <c r="G121" s="7">
        <f t="shared" si="22"/>
        <v>18000</v>
      </c>
      <c r="H121" s="26"/>
      <c r="I121" s="26">
        <f>G121</f>
        <v>18000</v>
      </c>
      <c r="J121" s="2" t="s">
        <v>1</v>
      </c>
      <c r="K121" s="26">
        <f t="shared" ref="K121" si="23">G121/2</f>
        <v>9000</v>
      </c>
      <c r="L121" s="26"/>
    </row>
    <row r="122" spans="1:12" ht="15" thickBot="1" x14ac:dyDescent="0.35">
      <c r="A122" s="2"/>
      <c r="B122" s="2"/>
      <c r="D122" s="24" t="s">
        <v>0</v>
      </c>
      <c r="E122" s="8"/>
      <c r="F122" s="7"/>
      <c r="G122" s="23">
        <f>G116+G117+G118+G119+G120+G121</f>
        <v>63400</v>
      </c>
      <c r="H122" s="26"/>
      <c r="I122" s="21">
        <f>I115+I114+I116+I117+I118+I119+I120+I121</f>
        <v>198400</v>
      </c>
      <c r="J122" s="26"/>
      <c r="K122" s="21">
        <f>K114+K115+K116+K117+K118+K119+K120+K121</f>
        <v>99200</v>
      </c>
      <c r="L122" s="21">
        <f>K122</f>
        <v>99200</v>
      </c>
    </row>
    <row r="123" spans="1:12" ht="15" thickTop="1" x14ac:dyDescent="0.3">
      <c r="A123" s="17"/>
      <c r="B123" s="17"/>
      <c r="C123" s="17"/>
      <c r="D123" s="17"/>
      <c r="E123" s="19"/>
      <c r="F123" s="18"/>
      <c r="G123" s="18"/>
      <c r="H123" s="16"/>
      <c r="I123" s="16"/>
      <c r="J123" s="17"/>
      <c r="K123" s="16"/>
      <c r="L123" s="16"/>
    </row>
    <row r="124" spans="1:12" x14ac:dyDescent="0.3">
      <c r="A124" s="2"/>
      <c r="B124" s="2">
        <v>1</v>
      </c>
      <c r="C124" s="2" t="s">
        <v>2014</v>
      </c>
      <c r="D124" s="2" t="s">
        <v>2035</v>
      </c>
      <c r="E124" s="8">
        <v>1</v>
      </c>
      <c r="F124" s="7"/>
      <c r="G124" s="7"/>
      <c r="H124" s="26">
        <v>1200</v>
      </c>
      <c r="I124" s="20">
        <f t="shared" ref="I124" si="24">H124*8</f>
        <v>9600</v>
      </c>
      <c r="J124" s="2" t="s">
        <v>1</v>
      </c>
      <c r="K124" s="26">
        <f t="shared" ref="K124" si="25">I124/2</f>
        <v>4800</v>
      </c>
      <c r="L124" s="20"/>
    </row>
    <row r="125" spans="1:12" x14ac:dyDescent="0.3">
      <c r="A125" s="2"/>
      <c r="B125" s="2">
        <v>2</v>
      </c>
      <c r="C125" s="2" t="s">
        <v>2015</v>
      </c>
      <c r="D125" s="2" t="s">
        <v>2035</v>
      </c>
      <c r="E125" s="8">
        <v>1</v>
      </c>
      <c r="F125" s="7"/>
      <c r="G125" s="7"/>
      <c r="H125" s="26">
        <v>1200</v>
      </c>
      <c r="I125" s="20">
        <f t="shared" ref="I125:I128" si="26">H125*8</f>
        <v>9600</v>
      </c>
      <c r="J125" s="2" t="s">
        <v>1</v>
      </c>
      <c r="K125" s="26">
        <f t="shared" ref="K125:K128" si="27">I125/2</f>
        <v>4800</v>
      </c>
      <c r="L125" s="20"/>
    </row>
    <row r="126" spans="1:12" x14ac:dyDescent="0.3">
      <c r="A126" s="2"/>
      <c r="B126" s="2">
        <v>3</v>
      </c>
      <c r="C126" s="2" t="s">
        <v>2016</v>
      </c>
      <c r="D126" s="2" t="s">
        <v>2035</v>
      </c>
      <c r="E126" s="8">
        <v>1</v>
      </c>
      <c r="F126" s="7"/>
      <c r="G126" s="7"/>
      <c r="H126" s="26">
        <v>1200</v>
      </c>
      <c r="I126" s="20">
        <f t="shared" si="26"/>
        <v>9600</v>
      </c>
      <c r="J126" s="2" t="s">
        <v>1</v>
      </c>
      <c r="K126" s="26">
        <f t="shared" si="27"/>
        <v>4800</v>
      </c>
      <c r="L126" s="20"/>
    </row>
    <row r="127" spans="1:12" x14ac:dyDescent="0.3">
      <c r="A127" s="2"/>
      <c r="B127" s="2">
        <v>4</v>
      </c>
      <c r="C127" s="2" t="s">
        <v>2017</v>
      </c>
      <c r="D127" s="2" t="s">
        <v>2035</v>
      </c>
      <c r="E127" s="8">
        <v>1</v>
      </c>
      <c r="F127" s="7"/>
      <c r="G127" s="7"/>
      <c r="H127" s="26">
        <v>1200</v>
      </c>
      <c r="I127" s="20">
        <f t="shared" si="26"/>
        <v>9600</v>
      </c>
      <c r="J127" s="2" t="s">
        <v>1</v>
      </c>
      <c r="K127" s="26">
        <f t="shared" si="27"/>
        <v>4800</v>
      </c>
      <c r="L127" s="20"/>
    </row>
    <row r="128" spans="1:12" x14ac:dyDescent="0.3">
      <c r="A128" s="2"/>
      <c r="B128" s="2">
        <v>5</v>
      </c>
      <c r="C128" s="2" t="s">
        <v>2018</v>
      </c>
      <c r="D128" s="2" t="s">
        <v>2035</v>
      </c>
      <c r="E128" s="8">
        <v>1</v>
      </c>
      <c r="F128" s="7"/>
      <c r="G128" s="7"/>
      <c r="H128" s="26">
        <v>1200</v>
      </c>
      <c r="I128" s="20">
        <f t="shared" si="26"/>
        <v>9600</v>
      </c>
      <c r="J128" s="2" t="s">
        <v>1</v>
      </c>
      <c r="K128" s="26">
        <f t="shared" si="27"/>
        <v>4800</v>
      </c>
      <c r="L128" s="20"/>
    </row>
    <row r="129" spans="1:12" x14ac:dyDescent="0.3">
      <c r="A129" s="2"/>
      <c r="B129" s="2">
        <v>6</v>
      </c>
      <c r="C129" s="2" t="s">
        <v>2019</v>
      </c>
      <c r="D129" s="2" t="s">
        <v>2035</v>
      </c>
      <c r="E129" s="8">
        <v>1</v>
      </c>
      <c r="F129" s="7"/>
      <c r="G129" s="7"/>
      <c r="H129" s="26">
        <v>1200</v>
      </c>
      <c r="I129" s="20">
        <f t="shared" ref="I129:I153" si="28">H129*8</f>
        <v>9600</v>
      </c>
      <c r="J129" s="2" t="s">
        <v>1</v>
      </c>
      <c r="K129" s="26">
        <f t="shared" ref="K129:K159" si="29">I129/2</f>
        <v>4800</v>
      </c>
      <c r="L129" s="20"/>
    </row>
    <row r="130" spans="1:12" x14ac:dyDescent="0.3">
      <c r="A130" s="2"/>
      <c r="B130" s="2">
        <v>7</v>
      </c>
      <c r="C130" s="2" t="s">
        <v>2020</v>
      </c>
      <c r="D130" s="2" t="s">
        <v>2035</v>
      </c>
      <c r="E130" s="8">
        <v>1</v>
      </c>
      <c r="F130" s="7"/>
      <c r="G130" s="7"/>
      <c r="H130" s="26">
        <v>1200</v>
      </c>
      <c r="I130" s="20">
        <f t="shared" si="28"/>
        <v>9600</v>
      </c>
      <c r="J130" s="2" t="s">
        <v>1</v>
      </c>
      <c r="K130" s="26">
        <f t="shared" si="29"/>
        <v>4800</v>
      </c>
      <c r="L130" s="20"/>
    </row>
    <row r="131" spans="1:12" x14ac:dyDescent="0.3">
      <c r="A131" s="2"/>
      <c r="B131" s="2">
        <v>8</v>
      </c>
      <c r="C131" s="2" t="s">
        <v>2021</v>
      </c>
      <c r="D131" s="2" t="s">
        <v>2035</v>
      </c>
      <c r="E131" s="8">
        <v>1</v>
      </c>
      <c r="F131" s="7"/>
      <c r="G131" s="7"/>
      <c r="H131" s="26">
        <v>1200</v>
      </c>
      <c r="I131" s="20">
        <f t="shared" si="28"/>
        <v>9600</v>
      </c>
      <c r="J131" s="2" t="s">
        <v>1</v>
      </c>
      <c r="K131" s="26">
        <f t="shared" si="29"/>
        <v>4800</v>
      </c>
      <c r="L131" s="20"/>
    </row>
    <row r="132" spans="1:12" x14ac:dyDescent="0.3">
      <c r="A132" s="2"/>
      <c r="B132" s="2">
        <v>9</v>
      </c>
      <c r="C132" s="2" t="s">
        <v>2022</v>
      </c>
      <c r="D132" s="2" t="s">
        <v>2035</v>
      </c>
      <c r="E132" s="8">
        <v>1</v>
      </c>
      <c r="F132" s="7"/>
      <c r="G132" s="7"/>
      <c r="H132" s="26">
        <v>1200</v>
      </c>
      <c r="I132" s="20">
        <f t="shared" si="28"/>
        <v>9600</v>
      </c>
      <c r="J132" s="2" t="s">
        <v>1</v>
      </c>
      <c r="K132" s="26">
        <f t="shared" si="29"/>
        <v>4800</v>
      </c>
      <c r="L132" s="20"/>
    </row>
    <row r="133" spans="1:12" x14ac:dyDescent="0.3">
      <c r="A133" s="2"/>
      <c r="B133" s="2">
        <v>10</v>
      </c>
      <c r="C133" s="2" t="s">
        <v>2023</v>
      </c>
      <c r="D133" s="2" t="s">
        <v>2035</v>
      </c>
      <c r="E133" s="8">
        <v>1</v>
      </c>
      <c r="F133" s="7"/>
      <c r="G133" s="7"/>
      <c r="H133" s="26">
        <v>1200</v>
      </c>
      <c r="I133" s="20">
        <f t="shared" si="28"/>
        <v>9600</v>
      </c>
      <c r="J133" s="2" t="s">
        <v>1</v>
      </c>
      <c r="K133" s="26">
        <f t="shared" si="29"/>
        <v>4800</v>
      </c>
      <c r="L133" s="20"/>
    </row>
    <row r="134" spans="1:12" x14ac:dyDescent="0.3">
      <c r="A134" s="2"/>
      <c r="B134" s="2">
        <v>11</v>
      </c>
      <c r="C134" s="2" t="s">
        <v>2024</v>
      </c>
      <c r="D134" s="2" t="s">
        <v>2035</v>
      </c>
      <c r="E134" s="8">
        <v>1</v>
      </c>
      <c r="F134" s="7"/>
      <c r="G134" s="7"/>
      <c r="H134" s="26">
        <v>1200</v>
      </c>
      <c r="I134" s="20">
        <f t="shared" si="28"/>
        <v>9600</v>
      </c>
      <c r="J134" s="2" t="s">
        <v>1</v>
      </c>
      <c r="K134" s="26">
        <f t="shared" si="29"/>
        <v>4800</v>
      </c>
      <c r="L134" s="20"/>
    </row>
    <row r="135" spans="1:12" x14ac:dyDescent="0.3">
      <c r="A135" s="2"/>
      <c r="B135" s="2">
        <v>12</v>
      </c>
      <c r="C135" s="2" t="s">
        <v>2025</v>
      </c>
      <c r="D135" s="2" t="s">
        <v>2035</v>
      </c>
      <c r="E135" s="8">
        <v>1</v>
      </c>
      <c r="F135" s="7"/>
      <c r="G135" s="7"/>
      <c r="H135" s="26">
        <v>1200</v>
      </c>
      <c r="I135" s="20">
        <f t="shared" si="28"/>
        <v>9600</v>
      </c>
      <c r="J135" s="2" t="s">
        <v>1</v>
      </c>
      <c r="K135" s="26">
        <f t="shared" si="29"/>
        <v>4800</v>
      </c>
      <c r="L135" s="20"/>
    </row>
    <row r="136" spans="1:12" x14ac:dyDescent="0.3">
      <c r="A136" s="2"/>
      <c r="B136" s="2">
        <v>13</v>
      </c>
      <c r="C136" s="2" t="s">
        <v>2029</v>
      </c>
      <c r="D136" s="2" t="s">
        <v>2035</v>
      </c>
      <c r="E136" s="8">
        <v>1</v>
      </c>
      <c r="F136" s="7"/>
      <c r="G136" s="7"/>
      <c r="H136" s="26">
        <v>1200</v>
      </c>
      <c r="I136" s="20">
        <f t="shared" si="28"/>
        <v>9600</v>
      </c>
      <c r="J136" s="2" t="s">
        <v>1</v>
      </c>
      <c r="K136" s="26">
        <f t="shared" si="29"/>
        <v>4800</v>
      </c>
      <c r="L136" s="20"/>
    </row>
    <row r="137" spans="1:12" x14ac:dyDescent="0.3">
      <c r="A137" s="2"/>
      <c r="B137" s="2">
        <v>14</v>
      </c>
      <c r="C137" s="2" t="s">
        <v>2030</v>
      </c>
      <c r="D137" s="2" t="s">
        <v>2035</v>
      </c>
      <c r="E137" s="8">
        <v>1</v>
      </c>
      <c r="F137" s="7"/>
      <c r="G137" s="7"/>
      <c r="H137" s="26">
        <v>1200</v>
      </c>
      <c r="I137" s="20">
        <f t="shared" si="28"/>
        <v>9600</v>
      </c>
      <c r="J137" s="2" t="s">
        <v>1</v>
      </c>
      <c r="K137" s="26">
        <f t="shared" si="29"/>
        <v>4800</v>
      </c>
      <c r="L137" s="20"/>
    </row>
    <row r="138" spans="1:12" x14ac:dyDescent="0.3">
      <c r="A138" s="2"/>
      <c r="B138" s="2">
        <v>15</v>
      </c>
      <c r="C138" s="2" t="s">
        <v>2031</v>
      </c>
      <c r="D138" s="2" t="s">
        <v>2035</v>
      </c>
      <c r="E138" s="8">
        <v>1</v>
      </c>
      <c r="F138" s="7"/>
      <c r="G138" s="7"/>
      <c r="H138" s="26">
        <v>1200</v>
      </c>
      <c r="I138" s="20">
        <f t="shared" si="28"/>
        <v>9600</v>
      </c>
      <c r="J138" s="2" t="s">
        <v>1</v>
      </c>
      <c r="K138" s="26">
        <f t="shared" si="29"/>
        <v>4800</v>
      </c>
      <c r="L138" s="20"/>
    </row>
    <row r="139" spans="1:12" x14ac:dyDescent="0.3">
      <c r="A139" s="2"/>
      <c r="B139" s="2">
        <v>16</v>
      </c>
      <c r="C139" s="2" t="s">
        <v>2032</v>
      </c>
      <c r="D139" s="2" t="s">
        <v>2035</v>
      </c>
      <c r="E139" s="8">
        <v>1</v>
      </c>
      <c r="F139" s="7"/>
      <c r="G139" s="7"/>
      <c r="H139" s="26">
        <v>1200</v>
      </c>
      <c r="I139" s="20">
        <f t="shared" si="28"/>
        <v>9600</v>
      </c>
      <c r="J139" s="2" t="s">
        <v>1</v>
      </c>
      <c r="K139" s="26">
        <f t="shared" si="29"/>
        <v>4800</v>
      </c>
      <c r="L139" s="20"/>
    </row>
    <row r="140" spans="1:12" x14ac:dyDescent="0.3">
      <c r="A140" s="2"/>
      <c r="B140" s="2">
        <v>17</v>
      </c>
      <c r="C140" s="2" t="s">
        <v>2033</v>
      </c>
      <c r="D140" s="2" t="s">
        <v>2035</v>
      </c>
      <c r="E140" s="8">
        <v>1</v>
      </c>
      <c r="F140" s="7"/>
      <c r="G140" s="7"/>
      <c r="H140" s="26">
        <v>1200</v>
      </c>
      <c r="I140" s="20">
        <f t="shared" si="28"/>
        <v>9600</v>
      </c>
      <c r="J140" s="2" t="s">
        <v>1</v>
      </c>
      <c r="K140" s="26">
        <f t="shared" si="29"/>
        <v>4800</v>
      </c>
      <c r="L140" s="20"/>
    </row>
    <row r="141" spans="1:12" x14ac:dyDescent="0.3">
      <c r="A141" s="2"/>
      <c r="B141" s="2">
        <v>18</v>
      </c>
      <c r="C141" s="2" t="s">
        <v>2034</v>
      </c>
      <c r="D141" s="2" t="s">
        <v>2035</v>
      </c>
      <c r="E141" s="8">
        <v>1</v>
      </c>
      <c r="F141" s="7"/>
      <c r="G141" s="7"/>
      <c r="H141" s="26">
        <v>1200</v>
      </c>
      <c r="I141" s="20">
        <f t="shared" si="28"/>
        <v>9600</v>
      </c>
      <c r="J141" s="2" t="s">
        <v>1</v>
      </c>
      <c r="K141" s="26">
        <f t="shared" si="29"/>
        <v>4800</v>
      </c>
      <c r="L141" s="20"/>
    </row>
    <row r="142" spans="1:12" x14ac:dyDescent="0.3">
      <c r="A142" s="2"/>
      <c r="B142" s="2">
        <v>19</v>
      </c>
      <c r="C142" s="2" t="s">
        <v>2037</v>
      </c>
      <c r="D142" s="2" t="s">
        <v>2036</v>
      </c>
      <c r="E142" s="8">
        <v>1</v>
      </c>
      <c r="F142" s="7"/>
      <c r="G142" s="7"/>
      <c r="H142" s="26">
        <v>1500</v>
      </c>
      <c r="I142" s="20">
        <f t="shared" si="28"/>
        <v>12000</v>
      </c>
      <c r="J142" s="2" t="s">
        <v>1</v>
      </c>
      <c r="K142" s="26">
        <f t="shared" si="29"/>
        <v>6000</v>
      </c>
      <c r="L142" s="20"/>
    </row>
    <row r="143" spans="1:12" x14ac:dyDescent="0.3">
      <c r="A143" s="2"/>
      <c r="B143" s="2">
        <v>20</v>
      </c>
      <c r="C143" s="2" t="s">
        <v>2038</v>
      </c>
      <c r="D143" s="2" t="s">
        <v>2036</v>
      </c>
      <c r="E143" s="8">
        <v>1</v>
      </c>
      <c r="F143" s="7"/>
      <c r="G143" s="7"/>
      <c r="H143" s="26">
        <v>1500</v>
      </c>
      <c r="I143" s="20">
        <f t="shared" si="28"/>
        <v>12000</v>
      </c>
      <c r="J143" s="2" t="s">
        <v>1</v>
      </c>
      <c r="K143" s="26">
        <f t="shared" si="29"/>
        <v>6000</v>
      </c>
      <c r="L143" s="20"/>
    </row>
    <row r="144" spans="1:12" x14ac:dyDescent="0.3">
      <c r="A144" s="2"/>
      <c r="B144" s="2">
        <v>21</v>
      </c>
      <c r="C144" s="2" t="s">
        <v>2039</v>
      </c>
      <c r="D144" s="2" t="s">
        <v>2036</v>
      </c>
      <c r="E144" s="8">
        <v>1</v>
      </c>
      <c r="F144" s="7"/>
      <c r="G144" s="7"/>
      <c r="H144" s="26">
        <v>1500</v>
      </c>
      <c r="I144" s="20">
        <f t="shared" si="28"/>
        <v>12000</v>
      </c>
      <c r="J144" s="2" t="s">
        <v>1</v>
      </c>
      <c r="K144" s="26">
        <f t="shared" si="29"/>
        <v>6000</v>
      </c>
      <c r="L144" s="20"/>
    </row>
    <row r="145" spans="1:12" x14ac:dyDescent="0.3">
      <c r="A145" s="2"/>
      <c r="B145" s="2">
        <v>22</v>
      </c>
      <c r="C145" s="2" t="s">
        <v>2040</v>
      </c>
      <c r="D145" s="2" t="s">
        <v>2036</v>
      </c>
      <c r="E145" s="8">
        <v>1</v>
      </c>
      <c r="F145" s="7"/>
      <c r="G145" s="7"/>
      <c r="H145" s="26">
        <v>1500</v>
      </c>
      <c r="I145" s="20">
        <f t="shared" si="28"/>
        <v>12000</v>
      </c>
      <c r="J145" s="2" t="s">
        <v>1</v>
      </c>
      <c r="K145" s="26">
        <f t="shared" si="29"/>
        <v>6000</v>
      </c>
      <c r="L145" s="20"/>
    </row>
    <row r="146" spans="1:12" x14ac:dyDescent="0.3">
      <c r="A146" s="2"/>
      <c r="B146" s="2">
        <v>23</v>
      </c>
      <c r="C146" s="2" t="s">
        <v>2041</v>
      </c>
      <c r="D146" s="2" t="s">
        <v>2036</v>
      </c>
      <c r="E146" s="8">
        <v>1</v>
      </c>
      <c r="F146" s="7"/>
      <c r="G146" s="7"/>
      <c r="H146" s="26">
        <v>1500</v>
      </c>
      <c r="I146" s="20">
        <f t="shared" si="28"/>
        <v>12000</v>
      </c>
      <c r="J146" s="2" t="s">
        <v>1</v>
      </c>
      <c r="K146" s="26">
        <f t="shared" si="29"/>
        <v>6000</v>
      </c>
      <c r="L146" s="20"/>
    </row>
    <row r="147" spans="1:12" x14ac:dyDescent="0.3">
      <c r="A147" s="2"/>
      <c r="B147" s="2">
        <v>24</v>
      </c>
      <c r="C147" s="2" t="s">
        <v>2042</v>
      </c>
      <c r="D147" s="2" t="s">
        <v>2036</v>
      </c>
      <c r="E147" s="8">
        <v>1</v>
      </c>
      <c r="F147" s="7"/>
      <c r="G147" s="7"/>
      <c r="H147" s="26">
        <v>1500</v>
      </c>
      <c r="I147" s="20">
        <f t="shared" si="28"/>
        <v>12000</v>
      </c>
      <c r="J147" s="2" t="s">
        <v>1</v>
      </c>
      <c r="K147" s="26">
        <f t="shared" si="29"/>
        <v>6000</v>
      </c>
      <c r="L147" s="20"/>
    </row>
    <row r="148" spans="1:12" x14ac:dyDescent="0.3">
      <c r="A148" s="2"/>
      <c r="B148" s="2">
        <v>25</v>
      </c>
      <c r="C148" s="2" t="s">
        <v>2043</v>
      </c>
      <c r="D148" s="2" t="s">
        <v>2044</v>
      </c>
      <c r="E148" s="8">
        <v>1</v>
      </c>
      <c r="F148" s="7"/>
      <c r="G148" s="7"/>
      <c r="H148" s="26">
        <v>1200</v>
      </c>
      <c r="I148" s="20">
        <f t="shared" si="28"/>
        <v>9600</v>
      </c>
      <c r="J148" s="2" t="s">
        <v>1</v>
      </c>
      <c r="K148" s="26">
        <f t="shared" si="29"/>
        <v>4800</v>
      </c>
      <c r="L148" s="20"/>
    </row>
    <row r="149" spans="1:12" x14ac:dyDescent="0.3">
      <c r="A149" s="2"/>
      <c r="B149" s="2">
        <v>26</v>
      </c>
      <c r="C149" s="2" t="s">
        <v>2045</v>
      </c>
      <c r="D149" s="2" t="s">
        <v>2044</v>
      </c>
      <c r="E149" s="8">
        <v>1</v>
      </c>
      <c r="F149" s="7"/>
      <c r="G149" s="7"/>
      <c r="H149" s="26">
        <v>1200</v>
      </c>
      <c r="I149" s="20">
        <f t="shared" si="28"/>
        <v>9600</v>
      </c>
      <c r="J149" s="2" t="s">
        <v>1</v>
      </c>
      <c r="K149" s="26">
        <f t="shared" si="29"/>
        <v>4800</v>
      </c>
      <c r="L149" s="20"/>
    </row>
    <row r="150" spans="1:12" x14ac:dyDescent="0.3">
      <c r="A150" s="2"/>
      <c r="B150" s="2">
        <v>27</v>
      </c>
      <c r="C150" s="2" t="s">
        <v>2046</v>
      </c>
      <c r="D150" s="2" t="s">
        <v>2044</v>
      </c>
      <c r="E150" s="8">
        <v>1</v>
      </c>
      <c r="F150" s="7"/>
      <c r="G150" s="7"/>
      <c r="H150" s="26">
        <v>1200</v>
      </c>
      <c r="I150" s="20">
        <f t="shared" si="28"/>
        <v>9600</v>
      </c>
      <c r="J150" s="2" t="s">
        <v>1</v>
      </c>
      <c r="K150" s="26">
        <f t="shared" si="29"/>
        <v>4800</v>
      </c>
      <c r="L150" s="20"/>
    </row>
    <row r="151" spans="1:12" x14ac:dyDescent="0.3">
      <c r="A151" s="2"/>
      <c r="B151" s="2">
        <v>28</v>
      </c>
      <c r="C151" s="2" t="s">
        <v>2047</v>
      </c>
      <c r="D151" s="2" t="s">
        <v>2044</v>
      </c>
      <c r="E151" s="8">
        <v>1</v>
      </c>
      <c r="F151" s="7"/>
      <c r="G151" s="7"/>
      <c r="H151" s="26">
        <v>1200</v>
      </c>
      <c r="I151" s="20">
        <f t="shared" si="28"/>
        <v>9600</v>
      </c>
      <c r="J151" s="2" t="s">
        <v>1</v>
      </c>
      <c r="K151" s="26">
        <f t="shared" si="29"/>
        <v>4800</v>
      </c>
      <c r="L151" s="20"/>
    </row>
    <row r="152" spans="1:12" x14ac:dyDescent="0.3">
      <c r="A152" s="2"/>
      <c r="B152" s="2">
        <v>29</v>
      </c>
      <c r="C152" s="2" t="s">
        <v>2048</v>
      </c>
      <c r="D152" s="2" t="s">
        <v>2044</v>
      </c>
      <c r="E152" s="8">
        <v>1</v>
      </c>
      <c r="F152" s="7"/>
      <c r="G152" s="7"/>
      <c r="H152" s="26">
        <v>1200</v>
      </c>
      <c r="I152" s="20">
        <f t="shared" si="28"/>
        <v>9600</v>
      </c>
      <c r="J152" s="2" t="s">
        <v>1</v>
      </c>
      <c r="K152" s="26">
        <f t="shared" si="29"/>
        <v>4800</v>
      </c>
      <c r="L152" s="20"/>
    </row>
    <row r="153" spans="1:12" x14ac:dyDescent="0.3">
      <c r="A153" s="2"/>
      <c r="B153" s="2">
        <v>30</v>
      </c>
      <c r="C153" s="2" t="s">
        <v>2049</v>
      </c>
      <c r="D153" s="2" t="s">
        <v>2044</v>
      </c>
      <c r="E153" s="8">
        <v>1</v>
      </c>
      <c r="F153" s="7"/>
      <c r="G153" s="7"/>
      <c r="H153" s="26">
        <v>1200</v>
      </c>
      <c r="I153" s="20">
        <f t="shared" si="28"/>
        <v>9600</v>
      </c>
      <c r="J153" s="2" t="s">
        <v>1</v>
      </c>
      <c r="K153" s="26">
        <f t="shared" si="29"/>
        <v>4800</v>
      </c>
      <c r="L153" s="20"/>
    </row>
    <row r="154" spans="1:12" x14ac:dyDescent="0.3">
      <c r="A154" s="2"/>
      <c r="B154" s="2"/>
      <c r="D154" s="2" t="s">
        <v>16</v>
      </c>
      <c r="E154" s="2">
        <v>30</v>
      </c>
      <c r="F154" s="7">
        <v>1000</v>
      </c>
      <c r="G154" s="7">
        <f>F154*E154</f>
        <v>30000</v>
      </c>
      <c r="H154" s="26"/>
      <c r="I154" s="26">
        <f>G154*8</f>
        <v>240000</v>
      </c>
      <c r="J154" s="2" t="s">
        <v>1</v>
      </c>
      <c r="K154" s="26">
        <f t="shared" si="29"/>
        <v>120000</v>
      </c>
      <c r="L154" s="26"/>
    </row>
    <row r="155" spans="1:12" x14ac:dyDescent="0.3">
      <c r="A155" s="2"/>
      <c r="B155" s="2"/>
      <c r="D155" s="2" t="s">
        <v>15</v>
      </c>
      <c r="E155" s="2">
        <v>30</v>
      </c>
      <c r="F155" s="7">
        <v>500</v>
      </c>
      <c r="G155" s="7">
        <f>F155*E155</f>
        <v>15000</v>
      </c>
      <c r="H155" s="2"/>
      <c r="I155" s="26">
        <f>G155*8</f>
        <v>120000</v>
      </c>
      <c r="J155" s="2" t="s">
        <v>1</v>
      </c>
      <c r="K155" s="26">
        <f t="shared" si="29"/>
        <v>60000</v>
      </c>
      <c r="L155" s="26"/>
    </row>
    <row r="156" spans="1:12" x14ac:dyDescent="0.3">
      <c r="A156" s="2"/>
      <c r="B156" s="2"/>
      <c r="D156" s="2" t="s">
        <v>4</v>
      </c>
      <c r="E156" s="2">
        <v>30</v>
      </c>
      <c r="F156" s="7">
        <v>200</v>
      </c>
      <c r="G156" s="7">
        <f>E156*F156</f>
        <v>6000</v>
      </c>
      <c r="H156" s="26"/>
      <c r="I156" s="26">
        <f>G156*8</f>
        <v>48000</v>
      </c>
      <c r="J156" s="2" t="s">
        <v>1</v>
      </c>
      <c r="K156" s="26">
        <f t="shared" si="29"/>
        <v>24000</v>
      </c>
      <c r="L156" s="26"/>
    </row>
    <row r="157" spans="1:12" x14ac:dyDescent="0.3">
      <c r="A157" s="2"/>
      <c r="B157" s="2"/>
      <c r="D157" s="2" t="s">
        <v>3</v>
      </c>
      <c r="E157" s="2">
        <v>30</v>
      </c>
      <c r="F157" s="7">
        <v>2000</v>
      </c>
      <c r="G157" s="7">
        <f>E157*F157</f>
        <v>60000</v>
      </c>
      <c r="H157" s="26"/>
      <c r="I157" s="26">
        <f>G157*8</f>
        <v>480000</v>
      </c>
      <c r="J157" s="2" t="s">
        <v>1</v>
      </c>
      <c r="K157" s="26">
        <f t="shared" si="29"/>
        <v>240000</v>
      </c>
      <c r="L157" s="26"/>
    </row>
    <row r="158" spans="1:12" x14ac:dyDescent="0.3">
      <c r="A158" s="2"/>
      <c r="B158" s="2"/>
      <c r="D158" s="2" t="s">
        <v>14</v>
      </c>
      <c r="E158" s="2">
        <v>30</v>
      </c>
      <c r="F158" s="7">
        <v>17000</v>
      </c>
      <c r="G158" s="7">
        <f>E158*F158</f>
        <v>510000</v>
      </c>
      <c r="H158" s="26"/>
      <c r="I158" s="26">
        <f>G158</f>
        <v>510000</v>
      </c>
      <c r="J158" s="2" t="s">
        <v>1</v>
      </c>
      <c r="K158" s="26">
        <f t="shared" si="29"/>
        <v>255000</v>
      </c>
      <c r="L158" s="26"/>
    </row>
    <row r="159" spans="1:12" x14ac:dyDescent="0.3">
      <c r="A159" s="2"/>
      <c r="B159" s="2"/>
      <c r="D159" s="2" t="s">
        <v>10</v>
      </c>
      <c r="E159" s="2">
        <v>30</v>
      </c>
      <c r="F159" s="7">
        <v>9000</v>
      </c>
      <c r="G159" s="7">
        <f>E159*F159</f>
        <v>270000</v>
      </c>
      <c r="H159" s="26"/>
      <c r="I159" s="26">
        <f>G159</f>
        <v>270000</v>
      </c>
      <c r="J159" s="2" t="s">
        <v>1</v>
      </c>
      <c r="K159" s="26">
        <f t="shared" si="29"/>
        <v>135000</v>
      </c>
      <c r="L159" s="26"/>
    </row>
    <row r="160" spans="1:12" ht="15" thickBot="1" x14ac:dyDescent="0.35">
      <c r="A160" s="2"/>
      <c r="B160" s="2"/>
      <c r="D160" s="24" t="s">
        <v>0</v>
      </c>
      <c r="E160" s="8"/>
      <c r="F160" s="7"/>
      <c r="G160" s="23">
        <f>G154+G155+G156+G157+G158+G159</f>
        <v>891000</v>
      </c>
      <c r="H160" s="26"/>
      <c r="I160" s="21">
        <f>I124+I125+I126+I127+I128+I129+I130+I131+I132+I133+I134+I135+I136+I137+I138+I139+I140+I141+I142+I143+I144+I145+I146+I147+I148+I149+I150+I151+I152+I153+I154+I155+I156+I157+I158+I159</f>
        <v>1970400</v>
      </c>
      <c r="J160" s="26"/>
      <c r="K160" s="21">
        <f>K124+K125+K126+K127+K128+K129+K130+K131+K132+K133+K134+K135+K136+K137+K138+K139+K140+K141+K142+K143+K144+K145+K146+K147+K148+K149+K150+K151+K152+K153+K154+K155+K156+K157+K158+K159</f>
        <v>985200</v>
      </c>
      <c r="L160" s="21">
        <f>(G160+I160)/2</f>
        <v>1430700</v>
      </c>
    </row>
    <row r="161" spans="1:12" ht="15" thickTop="1" x14ac:dyDescent="0.3">
      <c r="A161" s="17"/>
      <c r="B161" s="17"/>
      <c r="C161" s="17"/>
      <c r="D161" s="17"/>
      <c r="E161" s="19"/>
      <c r="F161" s="18"/>
      <c r="G161" s="18"/>
      <c r="H161" s="16"/>
      <c r="I161" s="16"/>
      <c r="J161" s="17"/>
      <c r="K161" s="16"/>
      <c r="L161" s="16"/>
    </row>
    <row r="162" spans="1:12" x14ac:dyDescent="0.3">
      <c r="A162" s="32">
        <v>24</v>
      </c>
      <c r="B162" s="32"/>
      <c r="C162" s="30" t="s">
        <v>42</v>
      </c>
      <c r="D162" s="30" t="s">
        <v>41</v>
      </c>
      <c r="E162" s="8"/>
      <c r="F162" s="7"/>
      <c r="G162" s="7"/>
      <c r="H162" s="26">
        <v>5000</v>
      </c>
      <c r="I162" s="20">
        <f>H162*8</f>
        <v>40000</v>
      </c>
      <c r="J162" s="2" t="s">
        <v>1</v>
      </c>
      <c r="K162" s="26">
        <f t="shared" ref="K162:K170" si="30">I162/2</f>
        <v>20000</v>
      </c>
      <c r="L162" s="26"/>
    </row>
    <row r="163" spans="1:12" x14ac:dyDescent="0.3">
      <c r="A163" s="2">
        <v>25</v>
      </c>
      <c r="B163" s="2"/>
      <c r="C163" s="30" t="s">
        <v>40</v>
      </c>
      <c r="D163" s="30" t="s">
        <v>39</v>
      </c>
      <c r="E163" s="8"/>
      <c r="F163" s="7"/>
      <c r="G163" s="7"/>
      <c r="H163" s="26">
        <v>6000</v>
      </c>
      <c r="I163" s="20">
        <f>H163*8</f>
        <v>48000</v>
      </c>
      <c r="J163" s="2" t="s">
        <v>1</v>
      </c>
      <c r="K163" s="26">
        <f t="shared" si="30"/>
        <v>24000</v>
      </c>
      <c r="L163" s="26"/>
    </row>
    <row r="164" spans="1:12" x14ac:dyDescent="0.3">
      <c r="A164" s="2">
        <v>26</v>
      </c>
      <c r="B164" s="2"/>
      <c r="C164" s="30" t="s">
        <v>38</v>
      </c>
      <c r="D164" s="30" t="s">
        <v>37</v>
      </c>
      <c r="E164" s="8"/>
      <c r="F164" s="7"/>
      <c r="G164" s="7"/>
      <c r="H164" s="26">
        <v>5000</v>
      </c>
      <c r="I164" s="20">
        <f>H164*8</f>
        <v>40000</v>
      </c>
      <c r="J164" s="2" t="s">
        <v>1</v>
      </c>
      <c r="K164" s="26">
        <f t="shared" si="30"/>
        <v>20000</v>
      </c>
      <c r="L164" s="26"/>
    </row>
    <row r="165" spans="1:12" x14ac:dyDescent="0.3">
      <c r="A165" s="2"/>
      <c r="B165" s="2"/>
      <c r="C165" s="30"/>
      <c r="D165" s="2" t="s">
        <v>16</v>
      </c>
      <c r="E165" s="2">
        <v>3</v>
      </c>
      <c r="F165" s="7">
        <v>3000</v>
      </c>
      <c r="G165" s="7">
        <f>F165*E165</f>
        <v>9000</v>
      </c>
      <c r="H165" s="26"/>
      <c r="I165" s="26">
        <f>G165*8</f>
        <v>72000</v>
      </c>
      <c r="J165" s="2" t="s">
        <v>1</v>
      </c>
      <c r="K165" s="26">
        <f t="shared" si="30"/>
        <v>36000</v>
      </c>
      <c r="L165" s="26"/>
    </row>
    <row r="166" spans="1:12" x14ac:dyDescent="0.3">
      <c r="A166" s="2"/>
      <c r="B166" s="2"/>
      <c r="D166" s="2" t="s">
        <v>15</v>
      </c>
      <c r="E166" s="2">
        <v>3</v>
      </c>
      <c r="F166" s="7">
        <v>500</v>
      </c>
      <c r="G166" s="7">
        <f>F166*E166</f>
        <v>1500</v>
      </c>
      <c r="H166" s="2"/>
      <c r="I166" s="26">
        <f>G166*8</f>
        <v>12000</v>
      </c>
      <c r="J166" s="2" t="s">
        <v>1</v>
      </c>
      <c r="K166" s="26">
        <f t="shared" si="30"/>
        <v>6000</v>
      </c>
      <c r="L166" s="26"/>
    </row>
    <row r="167" spans="1:12" x14ac:dyDescent="0.3">
      <c r="A167" s="2"/>
      <c r="B167" s="2"/>
      <c r="D167" s="2" t="s">
        <v>4</v>
      </c>
      <c r="E167" s="2">
        <v>3</v>
      </c>
      <c r="F167" s="7">
        <v>200</v>
      </c>
      <c r="G167" s="7">
        <f>E167*F167</f>
        <v>600</v>
      </c>
      <c r="H167" s="26"/>
      <c r="I167" s="26">
        <f>G167*8</f>
        <v>4800</v>
      </c>
      <c r="J167" s="2" t="s">
        <v>1</v>
      </c>
      <c r="K167" s="26">
        <f t="shared" si="30"/>
        <v>2400</v>
      </c>
      <c r="L167" s="26"/>
    </row>
    <row r="168" spans="1:12" x14ac:dyDescent="0.3">
      <c r="A168" s="2"/>
      <c r="B168" s="2"/>
      <c r="D168" s="2" t="s">
        <v>3</v>
      </c>
      <c r="E168" s="2">
        <v>3</v>
      </c>
      <c r="F168" s="7">
        <v>2000</v>
      </c>
      <c r="G168" s="7">
        <f>E168*F168</f>
        <v>6000</v>
      </c>
      <c r="H168" s="26"/>
      <c r="I168" s="26">
        <f>G168*8</f>
        <v>48000</v>
      </c>
      <c r="J168" s="2" t="s">
        <v>1</v>
      </c>
      <c r="K168" s="26">
        <f t="shared" si="30"/>
        <v>24000</v>
      </c>
      <c r="L168" s="26"/>
    </row>
    <row r="169" spans="1:12" x14ac:dyDescent="0.3">
      <c r="A169" s="2"/>
      <c r="B169" s="2"/>
      <c r="D169" s="2" t="s">
        <v>14</v>
      </c>
      <c r="E169" s="2">
        <v>3</v>
      </c>
      <c r="F169" s="7">
        <v>17000</v>
      </c>
      <c r="G169" s="7">
        <f>E169*F169</f>
        <v>51000</v>
      </c>
      <c r="H169" s="26"/>
      <c r="I169" s="26">
        <f>G169</f>
        <v>51000</v>
      </c>
      <c r="J169" s="2" t="s">
        <v>1</v>
      </c>
      <c r="K169" s="26">
        <f t="shared" si="30"/>
        <v>25500</v>
      </c>
      <c r="L169" s="26"/>
    </row>
    <row r="170" spans="1:12" x14ac:dyDescent="0.3">
      <c r="A170" s="2"/>
      <c r="B170" s="2"/>
      <c r="D170" s="2" t="s">
        <v>10</v>
      </c>
      <c r="E170" s="2">
        <v>3</v>
      </c>
      <c r="F170" s="7">
        <v>9000</v>
      </c>
      <c r="G170" s="7">
        <f>E170*F170</f>
        <v>27000</v>
      </c>
      <c r="H170" s="26"/>
      <c r="I170" s="26">
        <f>G170</f>
        <v>27000</v>
      </c>
      <c r="J170" s="2" t="s">
        <v>1</v>
      </c>
      <c r="K170" s="26">
        <f t="shared" si="30"/>
        <v>13500</v>
      </c>
      <c r="L170" s="26"/>
    </row>
    <row r="171" spans="1:12" ht="15" thickBot="1" x14ac:dyDescent="0.35">
      <c r="A171" s="2"/>
      <c r="B171" s="2"/>
      <c r="D171" s="24" t="s">
        <v>0</v>
      </c>
      <c r="E171" s="8"/>
      <c r="F171" s="7"/>
      <c r="G171" s="23">
        <f>G165+G166+G167+G168+G169+G170</f>
        <v>95100</v>
      </c>
      <c r="H171" s="26"/>
      <c r="I171" s="21">
        <f>I162+I163+I164+I165+I166+I167+I168+I169+I170</f>
        <v>342800</v>
      </c>
      <c r="J171" s="26"/>
      <c r="K171" s="21">
        <f>K162+K163+K164+K165+K166+K167+K168+K169+K170</f>
        <v>171400</v>
      </c>
      <c r="L171" s="21">
        <f>K171</f>
        <v>171400</v>
      </c>
    </row>
    <row r="172" spans="1:12" ht="15" thickTop="1" x14ac:dyDescent="0.3">
      <c r="A172" s="17"/>
      <c r="B172" s="17"/>
      <c r="C172" s="17"/>
      <c r="D172" s="17"/>
      <c r="E172" s="19"/>
      <c r="F172" s="18"/>
      <c r="G172" s="18"/>
      <c r="H172" s="16"/>
      <c r="I172" s="16"/>
      <c r="J172" s="17"/>
      <c r="K172" s="16"/>
      <c r="L172" s="16"/>
    </row>
    <row r="173" spans="1:12" x14ac:dyDescent="0.3">
      <c r="A173" s="2">
        <v>27</v>
      </c>
      <c r="B173" s="2"/>
      <c r="C173" s="30" t="s">
        <v>36</v>
      </c>
      <c r="D173" s="30" t="s">
        <v>34</v>
      </c>
      <c r="E173" s="8"/>
      <c r="F173" s="7"/>
      <c r="G173" s="7"/>
      <c r="H173" s="26">
        <v>6500</v>
      </c>
      <c r="I173" s="20">
        <f>H173*8</f>
        <v>52000</v>
      </c>
      <c r="J173" s="2" t="s">
        <v>1</v>
      </c>
      <c r="K173" s="26">
        <f t="shared" ref="K173:K180" si="31">I173/2</f>
        <v>26000</v>
      </c>
      <c r="L173" s="26"/>
    </row>
    <row r="174" spans="1:12" x14ac:dyDescent="0.3">
      <c r="A174" s="2">
        <v>28</v>
      </c>
      <c r="B174" s="2"/>
      <c r="C174" s="30" t="s">
        <v>35</v>
      </c>
      <c r="D174" s="30" t="s">
        <v>34</v>
      </c>
      <c r="E174" s="8"/>
      <c r="F174" s="7"/>
      <c r="G174" s="7"/>
      <c r="H174" s="26">
        <v>6500</v>
      </c>
      <c r="I174" s="20">
        <f>H174*8</f>
        <v>52000</v>
      </c>
      <c r="J174" s="2" t="s">
        <v>1</v>
      </c>
      <c r="K174" s="26">
        <f t="shared" si="31"/>
        <v>26000</v>
      </c>
      <c r="L174" s="26"/>
    </row>
    <row r="175" spans="1:12" x14ac:dyDescent="0.3">
      <c r="A175" s="2"/>
      <c r="B175" s="2"/>
      <c r="C175" s="30"/>
      <c r="D175" s="2" t="s">
        <v>16</v>
      </c>
      <c r="E175" s="2">
        <v>2</v>
      </c>
      <c r="F175" s="7">
        <v>2000</v>
      </c>
      <c r="G175" s="7">
        <f>F175*E175</f>
        <v>4000</v>
      </c>
      <c r="H175" s="26"/>
      <c r="I175" s="26">
        <f>G175*8</f>
        <v>32000</v>
      </c>
      <c r="J175" s="2" t="s">
        <v>1</v>
      </c>
      <c r="K175" s="26">
        <f t="shared" si="31"/>
        <v>16000</v>
      </c>
      <c r="L175" s="26"/>
    </row>
    <row r="176" spans="1:12" x14ac:dyDescent="0.3">
      <c r="A176" s="2"/>
      <c r="B176" s="2"/>
      <c r="D176" s="2" t="s">
        <v>15</v>
      </c>
      <c r="E176" s="2">
        <v>2</v>
      </c>
      <c r="F176" s="7">
        <v>500</v>
      </c>
      <c r="G176" s="7">
        <f>E176*F176</f>
        <v>1000</v>
      </c>
      <c r="H176" s="2"/>
      <c r="I176" s="26">
        <f>G176*8</f>
        <v>8000</v>
      </c>
      <c r="J176" s="2" t="s">
        <v>1</v>
      </c>
      <c r="K176" s="26">
        <f t="shared" si="31"/>
        <v>4000</v>
      </c>
      <c r="L176" s="26"/>
    </row>
    <row r="177" spans="1:12" x14ac:dyDescent="0.3">
      <c r="A177" s="2"/>
      <c r="B177" s="2"/>
      <c r="D177" s="2" t="s">
        <v>4</v>
      </c>
      <c r="E177" s="2">
        <v>3</v>
      </c>
      <c r="F177" s="7">
        <v>200</v>
      </c>
      <c r="G177" s="7">
        <f>E177*F177</f>
        <v>600</v>
      </c>
      <c r="H177" s="26"/>
      <c r="I177" s="26">
        <f>G177*8</f>
        <v>4800</v>
      </c>
      <c r="J177" s="2" t="s">
        <v>1</v>
      </c>
      <c r="K177" s="26">
        <f t="shared" si="31"/>
        <v>2400</v>
      </c>
      <c r="L177" s="26"/>
    </row>
    <row r="178" spans="1:12" x14ac:dyDescent="0.3">
      <c r="A178" s="2"/>
      <c r="B178" s="2"/>
      <c r="D178" s="2" t="s">
        <v>3</v>
      </c>
      <c r="E178" s="2">
        <v>3</v>
      </c>
      <c r="F178" s="7">
        <v>2000</v>
      </c>
      <c r="G178" s="7">
        <f>E178*F178</f>
        <v>6000</v>
      </c>
      <c r="H178" s="26"/>
      <c r="I178" s="26">
        <f>G178*8</f>
        <v>48000</v>
      </c>
      <c r="J178" s="2" t="s">
        <v>1</v>
      </c>
      <c r="K178" s="26">
        <f t="shared" si="31"/>
        <v>24000</v>
      </c>
      <c r="L178" s="26"/>
    </row>
    <row r="179" spans="1:12" x14ac:dyDescent="0.3">
      <c r="A179" s="2"/>
      <c r="B179" s="2"/>
      <c r="D179" s="2" t="s">
        <v>14</v>
      </c>
      <c r="E179" s="2">
        <v>3</v>
      </c>
      <c r="F179" s="7">
        <v>17000</v>
      </c>
      <c r="G179" s="7">
        <f>E179*F179</f>
        <v>51000</v>
      </c>
      <c r="H179" s="26"/>
      <c r="I179" s="26">
        <f>G179</f>
        <v>51000</v>
      </c>
      <c r="J179" s="2" t="s">
        <v>1</v>
      </c>
      <c r="K179" s="26">
        <f t="shared" si="31"/>
        <v>25500</v>
      </c>
      <c r="L179" s="26"/>
    </row>
    <row r="180" spans="1:12" x14ac:dyDescent="0.3">
      <c r="A180" s="2"/>
      <c r="B180" s="2"/>
      <c r="D180" s="2" t="s">
        <v>10</v>
      </c>
      <c r="E180" s="2">
        <v>3</v>
      </c>
      <c r="F180" s="7">
        <v>9000</v>
      </c>
      <c r="G180" s="7">
        <f>E180*F180</f>
        <v>27000</v>
      </c>
      <c r="H180" s="26"/>
      <c r="I180" s="26">
        <f>G180</f>
        <v>27000</v>
      </c>
      <c r="J180" s="2" t="s">
        <v>1</v>
      </c>
      <c r="K180" s="26">
        <f t="shared" si="31"/>
        <v>13500</v>
      </c>
      <c r="L180" s="26"/>
    </row>
    <row r="181" spans="1:12" ht="15" thickBot="1" x14ac:dyDescent="0.35">
      <c r="A181" s="2"/>
      <c r="B181" s="2"/>
      <c r="D181" s="24" t="s">
        <v>0</v>
      </c>
      <c r="E181" s="8"/>
      <c r="F181" s="7"/>
      <c r="G181" s="23">
        <f>G175+G176+G177+G178+G179+G180</f>
        <v>89600</v>
      </c>
      <c r="H181" s="26"/>
      <c r="I181" s="21">
        <f>I173+I174+I175+I176+I177+I178+I179+I180</f>
        <v>274800</v>
      </c>
      <c r="J181" s="26"/>
      <c r="K181" s="21">
        <f>K173+K174+K175+K176+K177+K178+K179+K180</f>
        <v>137400</v>
      </c>
      <c r="L181" s="21">
        <f>K181</f>
        <v>137400</v>
      </c>
    </row>
    <row r="182" spans="1:12" ht="15" thickTop="1" x14ac:dyDescent="0.3">
      <c r="A182" s="17"/>
      <c r="B182" s="17"/>
      <c r="C182" s="17"/>
      <c r="D182" s="17"/>
      <c r="E182" s="19"/>
      <c r="F182" s="18"/>
      <c r="G182" s="18"/>
      <c r="H182" s="16"/>
      <c r="I182" s="16"/>
      <c r="J182" s="17"/>
      <c r="K182" s="16"/>
      <c r="L182" s="16"/>
    </row>
    <row r="183" spans="1:12" x14ac:dyDescent="0.3">
      <c r="A183" s="2">
        <v>29</v>
      </c>
      <c r="B183" s="2"/>
      <c r="C183" t="s">
        <v>33</v>
      </c>
      <c r="D183" t="s">
        <v>106</v>
      </c>
      <c r="E183" s="8">
        <v>1</v>
      </c>
      <c r="F183" s="7"/>
      <c r="G183" s="7"/>
      <c r="H183" s="26">
        <v>5000</v>
      </c>
      <c r="I183" s="20">
        <f>H183*8</f>
        <v>40000</v>
      </c>
      <c r="J183" s="2" t="s">
        <v>1</v>
      </c>
      <c r="K183" s="26">
        <f t="shared" ref="K183:K193" si="32">I183/2</f>
        <v>20000</v>
      </c>
      <c r="L183" s="26"/>
    </row>
    <row r="184" spans="1:12" x14ac:dyDescent="0.3">
      <c r="A184" s="2">
        <v>30</v>
      </c>
      <c r="B184" s="2"/>
      <c r="C184" t="s">
        <v>32</v>
      </c>
      <c r="D184" t="s">
        <v>106</v>
      </c>
      <c r="E184" s="8">
        <v>1</v>
      </c>
      <c r="F184" s="7"/>
      <c r="G184" s="7"/>
      <c r="H184" s="26">
        <v>5000</v>
      </c>
      <c r="I184" s="20">
        <f>H184*8</f>
        <v>40000</v>
      </c>
      <c r="J184" s="2" t="s">
        <v>1</v>
      </c>
      <c r="K184" s="26">
        <f t="shared" si="32"/>
        <v>20000</v>
      </c>
      <c r="L184" s="26"/>
    </row>
    <row r="185" spans="1:12" x14ac:dyDescent="0.3">
      <c r="A185" s="2">
        <v>31</v>
      </c>
      <c r="B185" s="2"/>
      <c r="C185" t="s">
        <v>31</v>
      </c>
      <c r="D185" t="s">
        <v>106</v>
      </c>
      <c r="E185" s="8">
        <v>1</v>
      </c>
      <c r="F185" s="7"/>
      <c r="G185" s="7"/>
      <c r="H185" s="26">
        <v>5000</v>
      </c>
      <c r="I185" s="20">
        <f>H185*8</f>
        <v>40000</v>
      </c>
      <c r="J185" s="2" t="s">
        <v>1</v>
      </c>
      <c r="K185" s="26">
        <f t="shared" si="32"/>
        <v>20000</v>
      </c>
      <c r="L185" s="26"/>
    </row>
    <row r="186" spans="1:12" x14ac:dyDescent="0.3">
      <c r="A186" s="2">
        <v>32</v>
      </c>
      <c r="B186" s="2"/>
      <c r="C186" t="s">
        <v>30</v>
      </c>
      <c r="D186" t="s">
        <v>106</v>
      </c>
      <c r="E186" s="8">
        <v>1</v>
      </c>
      <c r="F186" s="7"/>
      <c r="G186" s="7"/>
      <c r="H186" s="26">
        <v>5000</v>
      </c>
      <c r="I186" s="20">
        <f>H186*8</f>
        <v>40000</v>
      </c>
      <c r="J186" s="2" t="s">
        <v>1</v>
      </c>
      <c r="K186" s="26">
        <f t="shared" si="32"/>
        <v>20000</v>
      </c>
      <c r="L186" s="26"/>
    </row>
    <row r="187" spans="1:12" x14ac:dyDescent="0.3">
      <c r="A187" s="2">
        <v>33</v>
      </c>
      <c r="B187" s="2"/>
      <c r="C187" t="s">
        <v>29</v>
      </c>
      <c r="D187" t="s">
        <v>106</v>
      </c>
      <c r="E187" s="8">
        <v>1</v>
      </c>
      <c r="F187" s="7"/>
      <c r="G187" s="7"/>
      <c r="H187" s="26">
        <v>5000</v>
      </c>
      <c r="I187" s="20">
        <f>H187*8</f>
        <v>40000</v>
      </c>
      <c r="J187" s="2" t="s">
        <v>1</v>
      </c>
      <c r="K187" s="26">
        <f t="shared" si="32"/>
        <v>20000</v>
      </c>
      <c r="L187" s="26"/>
    </row>
    <row r="188" spans="1:12" x14ac:dyDescent="0.3">
      <c r="A188" s="2"/>
      <c r="B188" s="2"/>
      <c r="C188" s="30"/>
      <c r="D188" s="2" t="s">
        <v>16</v>
      </c>
      <c r="E188" s="2">
        <v>3</v>
      </c>
      <c r="F188" s="7">
        <v>1000</v>
      </c>
      <c r="G188" s="7">
        <f t="shared" ref="G188:G193" si="33">E188*F188</f>
        <v>3000</v>
      </c>
      <c r="H188" s="26"/>
      <c r="I188" s="26">
        <f>G188*8</f>
        <v>24000</v>
      </c>
      <c r="J188" s="2" t="s">
        <v>1</v>
      </c>
      <c r="K188" s="26">
        <f t="shared" si="32"/>
        <v>12000</v>
      </c>
      <c r="L188" s="26"/>
    </row>
    <row r="189" spans="1:12" x14ac:dyDescent="0.3">
      <c r="A189" s="2"/>
      <c r="B189" s="2"/>
      <c r="D189" s="2" t="s">
        <v>15</v>
      </c>
      <c r="E189" s="2">
        <v>3</v>
      </c>
      <c r="F189" s="7">
        <v>500</v>
      </c>
      <c r="G189" s="7">
        <f t="shared" si="33"/>
        <v>1500</v>
      </c>
      <c r="H189" s="2"/>
      <c r="I189" s="26">
        <f>G189*8</f>
        <v>12000</v>
      </c>
      <c r="J189" s="2" t="s">
        <v>1</v>
      </c>
      <c r="K189" s="26">
        <f t="shared" si="32"/>
        <v>6000</v>
      </c>
      <c r="L189" s="26"/>
    </row>
    <row r="190" spans="1:12" x14ac:dyDescent="0.3">
      <c r="A190" s="2"/>
      <c r="B190" s="2"/>
      <c r="D190" s="2" t="s">
        <v>4</v>
      </c>
      <c r="E190" s="2">
        <v>3</v>
      </c>
      <c r="F190" s="7">
        <v>200</v>
      </c>
      <c r="G190" s="7">
        <f t="shared" si="33"/>
        <v>600</v>
      </c>
      <c r="H190" s="26"/>
      <c r="I190" s="26">
        <f>G190*8</f>
        <v>4800</v>
      </c>
      <c r="J190" s="2" t="s">
        <v>1</v>
      </c>
      <c r="K190" s="26">
        <f t="shared" si="32"/>
        <v>2400</v>
      </c>
      <c r="L190" s="26"/>
    </row>
    <row r="191" spans="1:12" x14ac:dyDescent="0.3">
      <c r="A191" s="2"/>
      <c r="B191" s="2"/>
      <c r="D191" s="2" t="s">
        <v>3</v>
      </c>
      <c r="E191" s="2">
        <v>3</v>
      </c>
      <c r="F191" s="7">
        <v>2000</v>
      </c>
      <c r="G191" s="7">
        <f t="shared" si="33"/>
        <v>6000</v>
      </c>
      <c r="H191" s="26"/>
      <c r="I191" s="26">
        <f>G191*8</f>
        <v>48000</v>
      </c>
      <c r="J191" s="2" t="s">
        <v>1</v>
      </c>
      <c r="K191" s="26">
        <f t="shared" si="32"/>
        <v>24000</v>
      </c>
      <c r="L191" s="26"/>
    </row>
    <row r="192" spans="1:12" x14ac:dyDescent="0.3">
      <c r="A192" s="2"/>
      <c r="B192" s="2"/>
      <c r="D192" s="2" t="s">
        <v>14</v>
      </c>
      <c r="E192" s="2">
        <v>3</v>
      </c>
      <c r="F192" s="7">
        <v>17000</v>
      </c>
      <c r="G192" s="7">
        <f t="shared" si="33"/>
        <v>51000</v>
      </c>
      <c r="H192" s="26"/>
      <c r="I192" s="26">
        <f>G192</f>
        <v>51000</v>
      </c>
      <c r="J192" s="2" t="s">
        <v>1</v>
      </c>
      <c r="K192" s="26">
        <f t="shared" si="32"/>
        <v>25500</v>
      </c>
      <c r="L192" s="26"/>
    </row>
    <row r="193" spans="1:12" x14ac:dyDescent="0.3">
      <c r="A193" s="2"/>
      <c r="B193" s="2"/>
      <c r="D193" s="2" t="s">
        <v>10</v>
      </c>
      <c r="E193" s="2">
        <v>3</v>
      </c>
      <c r="F193" s="7">
        <v>9000</v>
      </c>
      <c r="G193" s="7">
        <f t="shared" si="33"/>
        <v>27000</v>
      </c>
      <c r="H193" s="26"/>
      <c r="I193" s="26">
        <f>G193</f>
        <v>27000</v>
      </c>
      <c r="J193" s="2" t="s">
        <v>1</v>
      </c>
      <c r="K193" s="26">
        <f t="shared" si="32"/>
        <v>13500</v>
      </c>
      <c r="L193" s="26"/>
    </row>
    <row r="194" spans="1:12" ht="15" thickBot="1" x14ac:dyDescent="0.35">
      <c r="A194" s="2"/>
      <c r="B194" s="2"/>
      <c r="D194" s="24" t="s">
        <v>0</v>
      </c>
      <c r="E194" s="8"/>
      <c r="F194" s="7"/>
      <c r="G194" s="23">
        <f>G188+G189+G190+G191+G192+G193</f>
        <v>89100</v>
      </c>
      <c r="H194" s="26"/>
      <c r="I194" s="21">
        <f>I183+I184+I185+I186+I187+I188+I189+I190+I191+I192+I193</f>
        <v>366800</v>
      </c>
      <c r="J194" s="26"/>
      <c r="K194" s="21">
        <f>K183+K184+K185+K186+K187+K188+K189+K190+K191+K192+K193</f>
        <v>183400</v>
      </c>
      <c r="L194" s="21">
        <f>K194</f>
        <v>183400</v>
      </c>
    </row>
    <row r="195" spans="1:12" ht="15" thickTop="1" x14ac:dyDescent="0.3">
      <c r="A195" s="17"/>
      <c r="B195" s="17"/>
      <c r="C195" s="17"/>
      <c r="D195" s="17"/>
      <c r="E195" s="19"/>
      <c r="F195" s="18"/>
      <c r="G195" s="18"/>
      <c r="H195" s="16"/>
      <c r="I195" s="16"/>
      <c r="J195" s="17"/>
      <c r="K195" s="16"/>
      <c r="L195" s="16"/>
    </row>
    <row r="196" spans="1:12" x14ac:dyDescent="0.3">
      <c r="A196" s="2"/>
      <c r="B196" s="2">
        <v>1</v>
      </c>
      <c r="C196" s="30" t="s">
        <v>28</v>
      </c>
      <c r="D196" s="30" t="s">
        <v>26</v>
      </c>
      <c r="E196" s="8"/>
      <c r="F196" s="7"/>
      <c r="G196" s="7"/>
      <c r="H196" s="26">
        <v>5000</v>
      </c>
      <c r="I196" s="20">
        <f>H196*8</f>
        <v>40000</v>
      </c>
      <c r="J196" s="2"/>
      <c r="K196" s="26"/>
      <c r="L196" s="26"/>
    </row>
    <row r="197" spans="1:12" x14ac:dyDescent="0.3">
      <c r="A197" s="2"/>
      <c r="B197" s="2">
        <v>2</v>
      </c>
      <c r="C197" s="30" t="s">
        <v>27</v>
      </c>
      <c r="D197" s="30" t="s">
        <v>26</v>
      </c>
      <c r="E197" s="8"/>
      <c r="F197" s="7"/>
      <c r="G197" s="7"/>
      <c r="H197" s="26">
        <v>5000</v>
      </c>
      <c r="I197" s="20">
        <f>H197*8</f>
        <v>40000</v>
      </c>
      <c r="J197" s="2"/>
      <c r="K197" s="26"/>
      <c r="L197" s="26"/>
    </row>
    <row r="198" spans="1:12" x14ac:dyDescent="0.3">
      <c r="A198" s="2"/>
      <c r="B198" s="2"/>
      <c r="C198" s="30"/>
      <c r="D198" s="2" t="s">
        <v>114</v>
      </c>
      <c r="E198" s="8"/>
      <c r="F198" s="7"/>
      <c r="G198" s="7"/>
      <c r="H198" s="26"/>
      <c r="I198" s="20"/>
      <c r="J198" s="2"/>
      <c r="K198" s="26"/>
      <c r="L198" s="26"/>
    </row>
    <row r="199" spans="1:12" x14ac:dyDescent="0.3">
      <c r="A199" s="2"/>
      <c r="B199" s="2"/>
      <c r="C199" s="30"/>
      <c r="D199" s="2" t="s">
        <v>114</v>
      </c>
      <c r="E199" s="8"/>
      <c r="F199" s="7"/>
      <c r="G199" s="7"/>
      <c r="H199" s="26"/>
      <c r="I199" s="20"/>
      <c r="J199" s="2"/>
      <c r="K199" s="26"/>
      <c r="L199" s="26"/>
    </row>
    <row r="200" spans="1:12" x14ac:dyDescent="0.3">
      <c r="A200" s="2"/>
      <c r="B200" s="2"/>
      <c r="C200" s="30"/>
      <c r="D200" s="2" t="s">
        <v>16</v>
      </c>
      <c r="E200" s="2">
        <v>2</v>
      </c>
      <c r="F200" s="26">
        <v>15000</v>
      </c>
      <c r="G200" s="26">
        <f>F200*E200</f>
        <v>30000</v>
      </c>
      <c r="H200" s="26"/>
      <c r="I200" s="26">
        <f t="shared" ref="I200:I206" si="34">G200*8</f>
        <v>240000</v>
      </c>
      <c r="J200" s="2"/>
      <c r="K200" s="26"/>
      <c r="L200" s="26"/>
    </row>
    <row r="201" spans="1:12" x14ac:dyDescent="0.3">
      <c r="A201" s="2"/>
      <c r="B201" s="2"/>
      <c r="C201" s="30"/>
      <c r="D201" s="2" t="s">
        <v>15</v>
      </c>
      <c r="E201" s="2">
        <v>2</v>
      </c>
      <c r="F201" s="26">
        <v>500</v>
      </c>
      <c r="G201" s="26">
        <f>F201*E201</f>
        <v>1000</v>
      </c>
      <c r="H201" s="2"/>
      <c r="I201" s="26">
        <f t="shared" si="34"/>
        <v>8000</v>
      </c>
      <c r="J201" s="2"/>
      <c r="K201" s="26"/>
      <c r="L201" s="26"/>
    </row>
    <row r="202" spans="1:12" x14ac:dyDescent="0.3">
      <c r="A202" s="2"/>
      <c r="B202" s="2"/>
      <c r="C202" s="30"/>
      <c r="D202" s="2" t="s">
        <v>22</v>
      </c>
      <c r="E202" s="2">
        <v>2</v>
      </c>
      <c r="F202" s="26">
        <v>5000</v>
      </c>
      <c r="G202" s="26">
        <f>F202*E202</f>
        <v>10000</v>
      </c>
      <c r="H202" s="2"/>
      <c r="I202" s="26">
        <f t="shared" si="34"/>
        <v>80000</v>
      </c>
      <c r="J202" s="2"/>
      <c r="K202" s="26"/>
      <c r="L202" s="26"/>
    </row>
    <row r="203" spans="1:12" x14ac:dyDescent="0.3">
      <c r="A203" s="2"/>
      <c r="B203" s="2"/>
      <c r="C203" s="30"/>
      <c r="D203" s="2" t="s">
        <v>21</v>
      </c>
      <c r="E203" s="2">
        <v>2</v>
      </c>
      <c r="F203" s="26">
        <v>1000</v>
      </c>
      <c r="G203" s="26">
        <f>F203*E203</f>
        <v>2000</v>
      </c>
      <c r="H203" s="2"/>
      <c r="I203" s="26">
        <f t="shared" si="34"/>
        <v>16000</v>
      </c>
      <c r="J203" s="2"/>
      <c r="K203" s="26"/>
      <c r="L203" s="26"/>
    </row>
    <row r="204" spans="1:12" x14ac:dyDescent="0.3">
      <c r="A204" s="2"/>
      <c r="B204" s="2"/>
      <c r="C204" s="30"/>
      <c r="D204" s="26" t="s">
        <v>20</v>
      </c>
      <c r="E204" s="2">
        <v>2</v>
      </c>
      <c r="F204" s="26">
        <v>10000</v>
      </c>
      <c r="G204" s="26">
        <f>F204*E204</f>
        <v>20000</v>
      </c>
      <c r="H204" s="2"/>
      <c r="I204" s="26">
        <f t="shared" si="34"/>
        <v>160000</v>
      </c>
      <c r="J204" s="2"/>
      <c r="K204" s="26"/>
      <c r="L204" s="26"/>
    </row>
    <row r="205" spans="1:12" x14ac:dyDescent="0.3">
      <c r="A205" s="2"/>
      <c r="B205" s="2"/>
      <c r="C205" s="30"/>
      <c r="D205" s="2" t="s">
        <v>4</v>
      </c>
      <c r="E205" s="2">
        <v>2</v>
      </c>
      <c r="F205" s="7">
        <v>200</v>
      </c>
      <c r="G205" s="7">
        <f>E205*F205</f>
        <v>400</v>
      </c>
      <c r="H205" s="26"/>
      <c r="I205" s="26">
        <f t="shared" si="34"/>
        <v>3200</v>
      </c>
      <c r="J205" s="2"/>
      <c r="K205" s="26"/>
      <c r="L205" s="26"/>
    </row>
    <row r="206" spans="1:12" x14ac:dyDescent="0.3">
      <c r="A206" s="2"/>
      <c r="B206" s="2"/>
      <c r="C206" s="30"/>
      <c r="D206" s="2" t="s">
        <v>3</v>
      </c>
      <c r="E206" s="2">
        <v>2</v>
      </c>
      <c r="F206" s="7">
        <v>2000</v>
      </c>
      <c r="G206" s="7">
        <f>E206*F206</f>
        <v>4000</v>
      </c>
      <c r="H206" s="26"/>
      <c r="I206" s="26">
        <f t="shared" si="34"/>
        <v>32000</v>
      </c>
      <c r="J206" s="2"/>
      <c r="K206" s="26"/>
      <c r="L206" s="26"/>
    </row>
    <row r="207" spans="1:12" x14ac:dyDescent="0.3">
      <c r="A207" s="2"/>
      <c r="B207" s="2"/>
      <c r="C207" s="30"/>
      <c r="D207" s="2" t="s">
        <v>14</v>
      </c>
      <c r="E207" s="2">
        <v>2</v>
      </c>
      <c r="F207" s="7">
        <v>17000</v>
      </c>
      <c r="G207" s="7">
        <f>E207*F207</f>
        <v>34000</v>
      </c>
      <c r="H207" s="26"/>
      <c r="I207" s="26">
        <f>G207</f>
        <v>34000</v>
      </c>
      <c r="J207" s="2"/>
      <c r="K207" s="26"/>
      <c r="L207" s="26"/>
    </row>
    <row r="208" spans="1:12" x14ac:dyDescent="0.3">
      <c r="A208" s="2"/>
      <c r="B208" s="2"/>
      <c r="C208" s="30"/>
      <c r="D208" s="2" t="s">
        <v>10</v>
      </c>
      <c r="E208" s="2">
        <v>2</v>
      </c>
      <c r="F208" s="7">
        <v>9000</v>
      </c>
      <c r="G208" s="7">
        <f>E208*F208</f>
        <v>18000</v>
      </c>
      <c r="H208" s="26"/>
      <c r="I208" s="26">
        <f>G208</f>
        <v>18000</v>
      </c>
      <c r="J208" s="2"/>
      <c r="K208" s="26"/>
      <c r="L208" s="26"/>
    </row>
    <row r="209" spans="1:12" ht="15" thickBot="1" x14ac:dyDescent="0.35">
      <c r="A209" s="2"/>
      <c r="B209" s="2"/>
      <c r="D209" s="24" t="s">
        <v>0</v>
      </c>
      <c r="E209" s="8"/>
      <c r="F209" s="7"/>
      <c r="G209" s="23">
        <f>G200+G201+G202+G203+G204+G205+G206+G207+G208</f>
        <v>119400</v>
      </c>
      <c r="H209" s="26"/>
      <c r="I209" s="21">
        <f>I196+I197+I200+I201+I202+I203+I204+I205+I206+I207+I208</f>
        <v>671200</v>
      </c>
      <c r="J209" s="26"/>
      <c r="K209" s="26"/>
      <c r="L209" s="21">
        <f>I209</f>
        <v>671200</v>
      </c>
    </row>
    <row r="210" spans="1:12" ht="15" thickTop="1" x14ac:dyDescent="0.3">
      <c r="A210" s="17"/>
      <c r="B210" s="17"/>
      <c r="C210" s="17"/>
      <c r="D210" s="17"/>
      <c r="E210" s="19"/>
      <c r="F210" s="18"/>
      <c r="G210" s="18"/>
      <c r="H210" s="16"/>
      <c r="I210" s="16"/>
      <c r="J210" s="17"/>
      <c r="K210" s="16"/>
      <c r="L210" s="16"/>
    </row>
    <row r="211" spans="1:12" x14ac:dyDescent="0.3">
      <c r="A211" s="2"/>
      <c r="B211" s="2">
        <v>3</v>
      </c>
      <c r="C211" s="31" t="s">
        <v>25</v>
      </c>
      <c r="D211" s="31" t="s">
        <v>23</v>
      </c>
      <c r="E211" s="8"/>
      <c r="F211" s="7"/>
      <c r="G211" s="7"/>
      <c r="H211" s="26">
        <v>4000</v>
      </c>
      <c r="I211" s="20">
        <f>H211*8</f>
        <v>32000</v>
      </c>
      <c r="J211" s="2"/>
      <c r="K211" s="26"/>
      <c r="L211" s="26"/>
    </row>
    <row r="212" spans="1:12" x14ac:dyDescent="0.3">
      <c r="A212" s="2"/>
      <c r="B212" s="2">
        <v>4</v>
      </c>
      <c r="C212" s="30" t="s">
        <v>24</v>
      </c>
      <c r="D212" s="30" t="s">
        <v>23</v>
      </c>
      <c r="E212" s="8"/>
      <c r="F212" s="7"/>
      <c r="G212" s="7"/>
      <c r="H212" s="26">
        <v>4000</v>
      </c>
      <c r="I212" s="20">
        <f>H212*8</f>
        <v>32000</v>
      </c>
      <c r="J212" s="2"/>
      <c r="K212" s="26"/>
      <c r="L212" s="26"/>
    </row>
    <row r="213" spans="1:12" x14ac:dyDescent="0.3">
      <c r="A213" s="2"/>
      <c r="B213" s="2"/>
      <c r="C213" s="30"/>
      <c r="D213" s="2" t="s">
        <v>114</v>
      </c>
      <c r="E213" s="8"/>
      <c r="F213" s="7"/>
      <c r="G213" s="7"/>
      <c r="H213" s="26"/>
      <c r="I213" s="20"/>
      <c r="J213" s="2"/>
      <c r="K213" s="26"/>
      <c r="L213" s="26"/>
    </row>
    <row r="214" spans="1:12" x14ac:dyDescent="0.3">
      <c r="A214" s="2"/>
      <c r="B214" s="2"/>
      <c r="C214" s="30"/>
      <c r="D214" s="2" t="s">
        <v>114</v>
      </c>
      <c r="E214" s="8"/>
      <c r="F214" s="7"/>
      <c r="G214" s="7"/>
      <c r="H214" s="26"/>
      <c r="I214" s="20"/>
      <c r="J214" s="2"/>
      <c r="K214" s="26"/>
      <c r="L214" s="26"/>
    </row>
    <row r="215" spans="1:12" x14ac:dyDescent="0.3">
      <c r="A215" s="2"/>
      <c r="B215" s="2"/>
      <c r="C215" s="30"/>
      <c r="D215" s="2" t="s">
        <v>16</v>
      </c>
      <c r="E215" s="2">
        <v>2</v>
      </c>
      <c r="F215" s="26">
        <v>15000</v>
      </c>
      <c r="G215" s="26">
        <f>F215*E215</f>
        <v>30000</v>
      </c>
      <c r="H215" s="26"/>
      <c r="I215" s="26">
        <f t="shared" ref="I215:I221" si="35">G215*8</f>
        <v>240000</v>
      </c>
      <c r="J215" s="2"/>
      <c r="K215" s="26"/>
      <c r="L215" s="26"/>
    </row>
    <row r="216" spans="1:12" x14ac:dyDescent="0.3">
      <c r="A216" s="2"/>
      <c r="B216" s="2"/>
      <c r="D216" s="2" t="s">
        <v>15</v>
      </c>
      <c r="E216" s="2">
        <v>2</v>
      </c>
      <c r="F216" s="26">
        <v>500</v>
      </c>
      <c r="G216" s="26">
        <f>F216*E216</f>
        <v>1000</v>
      </c>
      <c r="H216" s="2"/>
      <c r="I216" s="26">
        <f t="shared" si="35"/>
        <v>8000</v>
      </c>
      <c r="J216" s="2"/>
      <c r="K216" s="26"/>
      <c r="L216" s="26"/>
    </row>
    <row r="217" spans="1:12" x14ac:dyDescent="0.3">
      <c r="A217" s="2"/>
      <c r="B217" s="2"/>
      <c r="D217" s="2" t="s">
        <v>22</v>
      </c>
      <c r="E217" s="2">
        <v>2</v>
      </c>
      <c r="F217" s="26">
        <v>5000</v>
      </c>
      <c r="G217" s="26">
        <f>F217*E217</f>
        <v>10000</v>
      </c>
      <c r="H217" s="2"/>
      <c r="I217" s="26">
        <f t="shared" si="35"/>
        <v>80000</v>
      </c>
      <c r="J217" s="2"/>
      <c r="K217" s="26"/>
      <c r="L217" s="26"/>
    </row>
    <row r="218" spans="1:12" x14ac:dyDescent="0.3">
      <c r="A218" s="2"/>
      <c r="B218" s="2"/>
      <c r="D218" s="2" t="s">
        <v>21</v>
      </c>
      <c r="E218" s="2">
        <v>2</v>
      </c>
      <c r="F218" s="26">
        <v>1000</v>
      </c>
      <c r="G218" s="26">
        <f>F218*E218</f>
        <v>2000</v>
      </c>
      <c r="H218" s="2"/>
      <c r="I218" s="26">
        <f t="shared" si="35"/>
        <v>16000</v>
      </c>
      <c r="J218" s="2"/>
      <c r="K218" s="26"/>
      <c r="L218" s="26"/>
    </row>
    <row r="219" spans="1:12" x14ac:dyDescent="0.3">
      <c r="A219" s="2"/>
      <c r="B219" s="2"/>
      <c r="D219" s="26" t="s">
        <v>20</v>
      </c>
      <c r="E219" s="2">
        <v>2</v>
      </c>
      <c r="F219" s="26">
        <v>10000</v>
      </c>
      <c r="G219" s="26">
        <f>F219*E219</f>
        <v>20000</v>
      </c>
      <c r="H219" s="2"/>
      <c r="I219" s="26">
        <f t="shared" si="35"/>
        <v>160000</v>
      </c>
      <c r="J219" s="2"/>
      <c r="K219" s="26"/>
      <c r="L219" s="26"/>
    </row>
    <row r="220" spans="1:12" x14ac:dyDescent="0.3">
      <c r="A220" s="2"/>
      <c r="B220" s="2"/>
      <c r="D220" s="2" t="s">
        <v>4</v>
      </c>
      <c r="E220" s="2">
        <v>2</v>
      </c>
      <c r="F220" s="7">
        <v>200</v>
      </c>
      <c r="G220" s="7">
        <f>E220*F220</f>
        <v>400</v>
      </c>
      <c r="H220" s="26"/>
      <c r="I220" s="26">
        <f t="shared" si="35"/>
        <v>3200</v>
      </c>
      <c r="J220" s="2"/>
      <c r="K220" s="26"/>
      <c r="L220" s="26"/>
    </row>
    <row r="221" spans="1:12" x14ac:dyDescent="0.3">
      <c r="A221" s="2"/>
      <c r="B221" s="2"/>
      <c r="D221" s="2" t="s">
        <v>3</v>
      </c>
      <c r="E221" s="2">
        <v>2</v>
      </c>
      <c r="F221" s="7">
        <v>2000</v>
      </c>
      <c r="G221" s="7">
        <f>E221*F221</f>
        <v>4000</v>
      </c>
      <c r="H221" s="26"/>
      <c r="I221" s="26">
        <f t="shared" si="35"/>
        <v>32000</v>
      </c>
      <c r="J221" s="2"/>
      <c r="K221" s="26"/>
      <c r="L221" s="26"/>
    </row>
    <row r="222" spans="1:12" x14ac:dyDescent="0.3">
      <c r="A222" s="2"/>
      <c r="B222" s="2"/>
      <c r="D222" s="2" t="s">
        <v>14</v>
      </c>
      <c r="E222" s="2">
        <v>2</v>
      </c>
      <c r="F222" s="7">
        <v>17000</v>
      </c>
      <c r="G222" s="7">
        <f>E222*F222</f>
        <v>34000</v>
      </c>
      <c r="H222" s="26"/>
      <c r="I222" s="26">
        <f>G222</f>
        <v>34000</v>
      </c>
      <c r="J222" s="2"/>
      <c r="K222" s="26"/>
      <c r="L222" s="26"/>
    </row>
    <row r="223" spans="1:12" x14ac:dyDescent="0.3">
      <c r="A223" s="2"/>
      <c r="B223" s="2"/>
      <c r="D223" s="2" t="s">
        <v>10</v>
      </c>
      <c r="E223" s="2">
        <v>2</v>
      </c>
      <c r="F223" s="7">
        <v>9000</v>
      </c>
      <c r="G223" s="7">
        <f>E223*F223</f>
        <v>18000</v>
      </c>
      <c r="H223" s="26"/>
      <c r="I223" s="26">
        <f>G223</f>
        <v>18000</v>
      </c>
      <c r="J223" s="2"/>
      <c r="K223" s="26"/>
      <c r="L223" s="26"/>
    </row>
    <row r="224" spans="1:12" ht="15" thickBot="1" x14ac:dyDescent="0.35">
      <c r="A224" s="2"/>
      <c r="B224" s="2"/>
      <c r="D224" s="24" t="s">
        <v>0</v>
      </c>
      <c r="E224" s="8"/>
      <c r="F224" s="7"/>
      <c r="G224" s="23">
        <f>G215+G216+G217+G218+G219+G220+G221+G222+G223</f>
        <v>119400</v>
      </c>
      <c r="H224" s="26"/>
      <c r="I224" s="21">
        <f>I211+I212+I215+I216+I217+I218+I219+I220+I221+I222+I223</f>
        <v>655200</v>
      </c>
      <c r="J224" s="26"/>
      <c r="K224" s="26"/>
      <c r="L224" s="21">
        <f>I224</f>
        <v>655200</v>
      </c>
    </row>
    <row r="225" spans="1:12" ht="15" thickTop="1" x14ac:dyDescent="0.3">
      <c r="A225" s="17"/>
      <c r="B225" s="17"/>
      <c r="C225" s="17"/>
      <c r="D225" s="17"/>
      <c r="E225" s="19"/>
      <c r="F225" s="18"/>
      <c r="G225" s="18"/>
      <c r="H225" s="16"/>
      <c r="I225" s="16"/>
      <c r="J225" s="17"/>
      <c r="K225" s="16"/>
      <c r="L225" s="16"/>
    </row>
    <row r="226" spans="1:12" x14ac:dyDescent="0.3">
      <c r="A226" s="2"/>
      <c r="B226" s="2">
        <v>5</v>
      </c>
      <c r="C226" s="30" t="s">
        <v>19</v>
      </c>
      <c r="D226" s="30" t="s">
        <v>17</v>
      </c>
      <c r="E226" s="8"/>
      <c r="F226" s="7"/>
      <c r="G226" s="7"/>
      <c r="H226" s="26">
        <v>4500</v>
      </c>
      <c r="I226" s="20">
        <f>H226*8</f>
        <v>36000</v>
      </c>
      <c r="J226" s="2"/>
      <c r="K226" s="26"/>
      <c r="L226" s="26"/>
    </row>
    <row r="227" spans="1:12" x14ac:dyDescent="0.3">
      <c r="A227" s="2"/>
      <c r="B227" s="2">
        <v>6</v>
      </c>
      <c r="C227" s="30" t="s">
        <v>18</v>
      </c>
      <c r="D227" s="30" t="s">
        <v>17</v>
      </c>
      <c r="E227" s="8"/>
      <c r="F227" s="7"/>
      <c r="G227" s="7"/>
      <c r="H227" s="26">
        <v>4500</v>
      </c>
      <c r="I227" s="20">
        <f>H227*8</f>
        <v>36000</v>
      </c>
      <c r="J227" s="2"/>
      <c r="K227" s="26"/>
      <c r="L227" s="26"/>
    </row>
    <row r="228" spans="1:12" x14ac:dyDescent="0.3">
      <c r="A228" s="2"/>
      <c r="B228" s="2"/>
      <c r="C228" s="30"/>
      <c r="D228" s="2" t="s">
        <v>16</v>
      </c>
      <c r="E228" s="2">
        <v>1</v>
      </c>
      <c r="F228" s="7">
        <v>1000</v>
      </c>
      <c r="G228" s="7">
        <f>E229*F228</f>
        <v>1000</v>
      </c>
      <c r="H228" s="26"/>
      <c r="I228" s="26">
        <f>G228*8</f>
        <v>8000</v>
      </c>
      <c r="J228" s="2"/>
      <c r="K228" s="26"/>
      <c r="L228" s="26"/>
    </row>
    <row r="229" spans="1:12" x14ac:dyDescent="0.3">
      <c r="A229" s="2"/>
      <c r="B229" s="2"/>
      <c r="D229" s="2" t="s">
        <v>15</v>
      </c>
      <c r="E229" s="2">
        <v>1</v>
      </c>
      <c r="F229" s="7">
        <v>500</v>
      </c>
      <c r="G229" s="7">
        <f>E230*F229</f>
        <v>1000</v>
      </c>
      <c r="H229" s="2"/>
      <c r="I229" s="26">
        <f>G229*8</f>
        <v>8000</v>
      </c>
      <c r="J229" s="2"/>
      <c r="K229" s="26"/>
      <c r="L229" s="26"/>
    </row>
    <row r="230" spans="1:12" x14ac:dyDescent="0.3">
      <c r="A230" s="2"/>
      <c r="B230" s="2"/>
      <c r="D230" s="2" t="s">
        <v>4</v>
      </c>
      <c r="E230" s="2">
        <v>2</v>
      </c>
      <c r="F230" s="7">
        <v>200</v>
      </c>
      <c r="G230" s="7">
        <f>E230*F230</f>
        <v>400</v>
      </c>
      <c r="H230" s="26"/>
      <c r="I230" s="26">
        <f>F230*8</f>
        <v>1600</v>
      </c>
      <c r="J230" s="2"/>
      <c r="K230" s="26"/>
      <c r="L230" s="26"/>
    </row>
    <row r="231" spans="1:12" x14ac:dyDescent="0.3">
      <c r="A231" s="2"/>
      <c r="B231" s="2"/>
      <c r="D231" s="2" t="s">
        <v>3</v>
      </c>
      <c r="E231" s="2">
        <v>2</v>
      </c>
      <c r="F231" s="7">
        <v>2000</v>
      </c>
      <c r="G231" s="7">
        <f>E231*F231</f>
        <v>4000</v>
      </c>
      <c r="H231" s="26"/>
      <c r="I231" s="26">
        <f>G231*8</f>
        <v>32000</v>
      </c>
      <c r="J231" s="2"/>
      <c r="K231" s="26"/>
      <c r="L231" s="26"/>
    </row>
    <row r="232" spans="1:12" x14ac:dyDescent="0.3">
      <c r="A232" s="2"/>
      <c r="B232" s="2"/>
      <c r="D232" s="2" t="s">
        <v>14</v>
      </c>
      <c r="E232" s="2">
        <v>2</v>
      </c>
      <c r="F232" s="7">
        <v>17000</v>
      </c>
      <c r="G232" s="7">
        <f>E232*F232</f>
        <v>34000</v>
      </c>
      <c r="H232" s="26"/>
      <c r="I232" s="26">
        <f>G232</f>
        <v>34000</v>
      </c>
      <c r="J232" s="2"/>
      <c r="K232" s="26"/>
      <c r="L232" s="26"/>
    </row>
    <row r="233" spans="1:12" x14ac:dyDescent="0.3">
      <c r="A233" s="2"/>
      <c r="B233" s="2"/>
      <c r="D233" s="2" t="s">
        <v>10</v>
      </c>
      <c r="E233" s="2">
        <v>2</v>
      </c>
      <c r="F233" s="7">
        <v>9000</v>
      </c>
      <c r="G233" s="7">
        <f>E233*F233</f>
        <v>18000</v>
      </c>
      <c r="H233" s="26"/>
      <c r="I233" s="26">
        <f>G233</f>
        <v>18000</v>
      </c>
      <c r="J233" s="2"/>
      <c r="K233" s="26"/>
      <c r="L233" s="26"/>
    </row>
    <row r="234" spans="1:12" ht="15" thickBot="1" x14ac:dyDescent="0.35">
      <c r="A234" s="2"/>
      <c r="B234" s="2"/>
      <c r="D234" s="24" t="s">
        <v>0</v>
      </c>
      <c r="E234" s="8"/>
      <c r="F234" s="7"/>
      <c r="G234" s="23">
        <f>G228+G229+G230+G231+G232+G233</f>
        <v>58400</v>
      </c>
      <c r="H234" s="26"/>
      <c r="I234" s="21">
        <f>I226+I227+I228+I229+I230+I231+I232+I233</f>
        <v>173600</v>
      </c>
      <c r="J234" s="26"/>
      <c r="K234" s="26"/>
      <c r="L234" s="21">
        <f>I234</f>
        <v>173600</v>
      </c>
    </row>
    <row r="235" spans="1:12" ht="15" thickTop="1" x14ac:dyDescent="0.3">
      <c r="A235" s="17"/>
      <c r="B235" s="17"/>
      <c r="C235" s="17"/>
      <c r="D235" s="17"/>
      <c r="E235" s="19"/>
      <c r="F235" s="18"/>
      <c r="G235" s="18"/>
      <c r="H235" s="16"/>
      <c r="I235" s="16"/>
      <c r="J235" s="17"/>
      <c r="K235" s="16"/>
      <c r="L235" s="16"/>
    </row>
    <row r="236" spans="1:12" x14ac:dyDescent="0.3">
      <c r="A236" s="2"/>
      <c r="B236" s="2"/>
      <c r="C236" s="46" t="s">
        <v>110</v>
      </c>
      <c r="D236" s="47" t="s">
        <v>111</v>
      </c>
      <c r="E236" s="8">
        <v>1</v>
      </c>
      <c r="F236" s="7"/>
      <c r="G236" s="7"/>
      <c r="H236" s="26">
        <v>5000</v>
      </c>
      <c r="I236" s="20">
        <f>H236*8</f>
        <v>40000</v>
      </c>
      <c r="J236" s="2"/>
      <c r="K236" s="26">
        <f t="shared" ref="K236:K246" si="36">I236/2</f>
        <v>20000</v>
      </c>
      <c r="L236" s="26"/>
    </row>
    <row r="237" spans="1:12" x14ac:dyDescent="0.3">
      <c r="A237" s="2"/>
      <c r="B237" s="2">
        <v>27</v>
      </c>
      <c r="C237" s="46" t="s">
        <v>112</v>
      </c>
      <c r="D237" s="47" t="s">
        <v>111</v>
      </c>
      <c r="E237" s="8">
        <v>1</v>
      </c>
      <c r="F237" s="7"/>
      <c r="G237" s="7"/>
      <c r="H237" s="26">
        <v>5000</v>
      </c>
      <c r="I237" s="20">
        <f>H237*8</f>
        <v>40000</v>
      </c>
      <c r="J237" s="2"/>
      <c r="K237" s="26">
        <f t="shared" si="36"/>
        <v>20000</v>
      </c>
      <c r="L237" s="26"/>
    </row>
    <row r="238" spans="1:12" x14ac:dyDescent="0.3">
      <c r="A238" s="2"/>
      <c r="B238" s="2"/>
      <c r="C238" s="46"/>
      <c r="D238" s="2" t="s">
        <v>16</v>
      </c>
      <c r="E238" s="2">
        <v>2</v>
      </c>
      <c r="F238" s="26">
        <v>15000</v>
      </c>
      <c r="G238" s="26">
        <f>F238*E238</f>
        <v>30000</v>
      </c>
      <c r="H238" s="26"/>
      <c r="I238" s="26">
        <f t="shared" ref="I238:I244" si="37">G238*8</f>
        <v>240000</v>
      </c>
      <c r="J238" s="2"/>
      <c r="K238" s="26">
        <f t="shared" si="36"/>
        <v>120000</v>
      </c>
      <c r="L238" s="26"/>
    </row>
    <row r="239" spans="1:12" x14ac:dyDescent="0.3">
      <c r="A239" s="2"/>
      <c r="B239" s="2"/>
      <c r="C239" s="46"/>
      <c r="D239" s="2" t="s">
        <v>15</v>
      </c>
      <c r="E239" s="2">
        <v>2</v>
      </c>
      <c r="F239" s="26">
        <v>500</v>
      </c>
      <c r="G239" s="26">
        <f>F239*E239</f>
        <v>1000</v>
      </c>
      <c r="H239" s="26"/>
      <c r="I239" s="26">
        <f t="shared" si="37"/>
        <v>8000</v>
      </c>
      <c r="J239" s="2"/>
      <c r="K239" s="26">
        <f t="shared" si="36"/>
        <v>4000</v>
      </c>
      <c r="L239" s="26"/>
    </row>
    <row r="240" spans="1:12" x14ac:dyDescent="0.3">
      <c r="A240" s="2"/>
      <c r="B240" s="2"/>
      <c r="C240" s="46"/>
      <c r="D240" s="2" t="s">
        <v>22</v>
      </c>
      <c r="E240" s="2">
        <v>2</v>
      </c>
      <c r="F240" s="26">
        <v>5000</v>
      </c>
      <c r="G240" s="26">
        <f>F240*E240</f>
        <v>10000</v>
      </c>
      <c r="H240" s="26"/>
      <c r="I240" s="26">
        <f t="shared" si="37"/>
        <v>80000</v>
      </c>
      <c r="J240" s="2"/>
      <c r="K240" s="26">
        <f t="shared" si="36"/>
        <v>40000</v>
      </c>
      <c r="L240" s="26"/>
    </row>
    <row r="241" spans="1:12" x14ac:dyDescent="0.3">
      <c r="A241" s="2"/>
      <c r="B241" s="2"/>
      <c r="C241" s="30"/>
      <c r="D241" s="2" t="s">
        <v>21</v>
      </c>
      <c r="E241" s="2">
        <v>2</v>
      </c>
      <c r="F241" s="26">
        <v>1000</v>
      </c>
      <c r="G241" s="26">
        <f>F241*E241</f>
        <v>2000</v>
      </c>
      <c r="H241" s="26"/>
      <c r="I241" s="26">
        <f t="shared" si="37"/>
        <v>16000</v>
      </c>
      <c r="J241" s="2"/>
      <c r="K241" s="26">
        <f t="shared" si="36"/>
        <v>8000</v>
      </c>
      <c r="L241" s="26"/>
    </row>
    <row r="242" spans="1:12" x14ac:dyDescent="0.3">
      <c r="A242" s="2"/>
      <c r="B242" s="2"/>
      <c r="D242" s="26" t="s">
        <v>20</v>
      </c>
      <c r="E242" s="2">
        <v>2</v>
      </c>
      <c r="F242" s="26">
        <v>10000</v>
      </c>
      <c r="G242" s="26">
        <f>F242*E242</f>
        <v>20000</v>
      </c>
      <c r="H242" s="2"/>
      <c r="I242" s="26">
        <f t="shared" si="37"/>
        <v>160000</v>
      </c>
      <c r="J242" s="2"/>
      <c r="K242" s="26">
        <f t="shared" si="36"/>
        <v>80000</v>
      </c>
      <c r="L242" s="26"/>
    </row>
    <row r="243" spans="1:12" x14ac:dyDescent="0.3">
      <c r="A243" s="2"/>
      <c r="B243" s="2"/>
      <c r="D243" s="2" t="s">
        <v>4</v>
      </c>
      <c r="E243" s="2">
        <v>2</v>
      </c>
      <c r="F243" s="7">
        <v>200</v>
      </c>
      <c r="G243" s="7">
        <f>E243*F243</f>
        <v>400</v>
      </c>
      <c r="H243" s="26"/>
      <c r="I243" s="26">
        <f t="shared" si="37"/>
        <v>3200</v>
      </c>
      <c r="J243" s="2"/>
      <c r="K243" s="26">
        <f t="shared" si="36"/>
        <v>1600</v>
      </c>
      <c r="L243" s="26"/>
    </row>
    <row r="244" spans="1:12" x14ac:dyDescent="0.3">
      <c r="A244" s="2"/>
      <c r="B244" s="2"/>
      <c r="D244" s="2" t="s">
        <v>3</v>
      </c>
      <c r="E244" s="2">
        <v>2</v>
      </c>
      <c r="F244" s="7">
        <v>2000</v>
      </c>
      <c r="G244" s="7">
        <f>E244*F244</f>
        <v>4000</v>
      </c>
      <c r="H244" s="26"/>
      <c r="I244" s="26">
        <f t="shared" si="37"/>
        <v>32000</v>
      </c>
      <c r="J244" s="2"/>
      <c r="K244" s="26">
        <f t="shared" si="36"/>
        <v>16000</v>
      </c>
      <c r="L244" s="26"/>
    </row>
    <row r="245" spans="1:12" x14ac:dyDescent="0.3">
      <c r="A245" s="2"/>
      <c r="B245" s="2"/>
      <c r="D245" s="2" t="s">
        <v>14</v>
      </c>
      <c r="E245" s="2">
        <v>2</v>
      </c>
      <c r="F245" s="7">
        <v>17000</v>
      </c>
      <c r="G245" s="7">
        <f>E245*F245</f>
        <v>34000</v>
      </c>
      <c r="H245" s="26"/>
      <c r="I245" s="26">
        <f>G245</f>
        <v>34000</v>
      </c>
      <c r="J245" s="2"/>
      <c r="K245" s="26">
        <f t="shared" si="36"/>
        <v>17000</v>
      </c>
      <c r="L245" s="26"/>
    </row>
    <row r="246" spans="1:12" x14ac:dyDescent="0.3">
      <c r="A246" s="2"/>
      <c r="B246" s="2"/>
      <c r="D246" s="2" t="s">
        <v>10</v>
      </c>
      <c r="E246" s="2">
        <v>2</v>
      </c>
      <c r="F246" s="7">
        <v>9000</v>
      </c>
      <c r="G246" s="7">
        <f>E246*F246</f>
        <v>18000</v>
      </c>
      <c r="H246" s="26"/>
      <c r="I246" s="26">
        <f>G246</f>
        <v>18000</v>
      </c>
      <c r="J246" s="2"/>
      <c r="K246" s="26">
        <f t="shared" si="36"/>
        <v>9000</v>
      </c>
      <c r="L246" s="26"/>
    </row>
    <row r="247" spans="1:12" ht="15" thickBot="1" x14ac:dyDescent="0.35">
      <c r="A247" s="2"/>
      <c r="B247" s="2"/>
      <c r="D247" s="24" t="s">
        <v>0</v>
      </c>
      <c r="E247" s="8"/>
      <c r="F247" s="7"/>
      <c r="G247" s="23">
        <f>G238+G239+G240+G241+G242+G243+G244+G245+G246</f>
        <v>119400</v>
      </c>
      <c r="H247" s="26"/>
      <c r="I247" s="21">
        <f>I236+I237+I238+I239+I240+I241+I242+I243+I244+I245+I246</f>
        <v>671200</v>
      </c>
      <c r="J247" s="26"/>
      <c r="K247" s="21">
        <f>K236+K237+K238+K239+K240+K241+K242+K243+K244+K245+K246</f>
        <v>335600</v>
      </c>
      <c r="L247" s="21">
        <f>K247</f>
        <v>335600</v>
      </c>
    </row>
    <row r="248" spans="1:12" ht="15" thickTop="1" x14ac:dyDescent="0.3">
      <c r="A248" s="17"/>
      <c r="B248" s="17"/>
      <c r="C248" s="17"/>
      <c r="D248" s="17"/>
      <c r="E248" s="19"/>
      <c r="F248" s="18"/>
      <c r="G248" s="18"/>
      <c r="H248" s="16"/>
      <c r="I248" s="16"/>
      <c r="J248" s="17"/>
      <c r="K248" s="16"/>
      <c r="L248" s="16"/>
    </row>
    <row r="249" spans="1:12" x14ac:dyDescent="0.3">
      <c r="A249" s="2">
        <v>34</v>
      </c>
      <c r="C249" s="30" t="s">
        <v>7</v>
      </c>
      <c r="D249" s="30" t="s">
        <v>13</v>
      </c>
      <c r="E249" s="8">
        <v>1</v>
      </c>
      <c r="F249" s="26"/>
      <c r="G249" s="7"/>
      <c r="H249" s="26">
        <v>10000</v>
      </c>
      <c r="I249" s="20">
        <f>H249*8</f>
        <v>80000</v>
      </c>
      <c r="J249" s="2" t="s">
        <v>1</v>
      </c>
      <c r="K249" s="26">
        <f>I249/2</f>
        <v>40000</v>
      </c>
      <c r="L249" s="26"/>
    </row>
    <row r="250" spans="1:12" x14ac:dyDescent="0.3">
      <c r="A250" s="2"/>
      <c r="C250" s="30"/>
      <c r="D250" s="46" t="s">
        <v>109</v>
      </c>
      <c r="E250" s="8"/>
      <c r="F250" s="26"/>
      <c r="G250" s="7"/>
      <c r="H250" s="26"/>
      <c r="I250" s="20"/>
      <c r="J250" s="2"/>
      <c r="K250" s="26"/>
      <c r="L250" s="26"/>
    </row>
    <row r="251" spans="1:12" x14ac:dyDescent="0.3">
      <c r="A251" s="2"/>
      <c r="B251" s="2"/>
      <c r="C251" s="25"/>
      <c r="D251" s="2" t="s">
        <v>12</v>
      </c>
      <c r="E251" s="8">
        <v>1</v>
      </c>
      <c r="F251" s="26">
        <v>3000</v>
      </c>
      <c r="G251" s="26">
        <f>F251*E251</f>
        <v>3000</v>
      </c>
      <c r="H251" s="26"/>
      <c r="I251" s="26">
        <f>G251*8</f>
        <v>24000</v>
      </c>
      <c r="J251" s="2" t="s">
        <v>1</v>
      </c>
      <c r="K251" s="26">
        <f>I251/2</f>
        <v>12000</v>
      </c>
      <c r="L251" s="26"/>
    </row>
    <row r="252" spans="1:12" x14ac:dyDescent="0.3">
      <c r="A252" s="2"/>
      <c r="B252" s="2"/>
      <c r="C252" s="25"/>
      <c r="D252" s="2" t="s">
        <v>4</v>
      </c>
      <c r="E252" s="8">
        <v>1</v>
      </c>
      <c r="F252" s="7">
        <v>200</v>
      </c>
      <c r="G252" s="7">
        <f>E252*F252</f>
        <v>200</v>
      </c>
      <c r="H252" s="26"/>
      <c r="I252" s="26">
        <f>G252*8</f>
        <v>1600</v>
      </c>
      <c r="J252" s="2" t="s">
        <v>1</v>
      </c>
      <c r="K252" s="26">
        <f>I16/2</f>
        <v>4500</v>
      </c>
      <c r="L252" s="26"/>
    </row>
    <row r="253" spans="1:12" x14ac:dyDescent="0.3">
      <c r="A253" s="2"/>
      <c r="B253" s="2"/>
      <c r="C253" s="25"/>
      <c r="D253" s="2" t="s">
        <v>3</v>
      </c>
      <c r="E253" s="8">
        <v>1</v>
      </c>
      <c r="F253" s="7">
        <v>2000</v>
      </c>
      <c r="G253" s="7">
        <f>E253*F253</f>
        <v>2000</v>
      </c>
      <c r="H253" s="26"/>
      <c r="I253" s="26">
        <f>G253*8</f>
        <v>16000</v>
      </c>
      <c r="J253" s="2" t="s">
        <v>1</v>
      </c>
      <c r="K253" s="26">
        <f>G253/2</f>
        <v>1000</v>
      </c>
      <c r="L253" s="26"/>
    </row>
    <row r="254" spans="1:12" x14ac:dyDescent="0.3">
      <c r="A254" s="2"/>
      <c r="B254" s="2"/>
      <c r="C254" s="25"/>
      <c r="D254" s="2" t="s">
        <v>11</v>
      </c>
      <c r="E254" s="8">
        <v>1</v>
      </c>
      <c r="F254" s="7">
        <v>17000</v>
      </c>
      <c r="G254" s="7">
        <f>E254*F254</f>
        <v>17000</v>
      </c>
      <c r="H254" s="26"/>
      <c r="I254" s="26">
        <f>G254</f>
        <v>17000</v>
      </c>
      <c r="J254" s="2" t="s">
        <v>1</v>
      </c>
      <c r="K254" s="26">
        <f>I254/2</f>
        <v>8500</v>
      </c>
      <c r="L254" s="26"/>
    </row>
    <row r="255" spans="1:12" x14ac:dyDescent="0.3">
      <c r="A255" s="2"/>
      <c r="B255" s="2"/>
      <c r="C255" s="25"/>
      <c r="D255" s="2" t="s">
        <v>10</v>
      </c>
      <c r="E255" s="8">
        <v>1</v>
      </c>
      <c r="F255" s="7">
        <v>9000</v>
      </c>
      <c r="G255" s="7">
        <f>E255*F255</f>
        <v>9000</v>
      </c>
      <c r="H255" s="26"/>
      <c r="I255" s="26">
        <f>G255</f>
        <v>9000</v>
      </c>
      <c r="J255" s="2" t="s">
        <v>9</v>
      </c>
      <c r="K255" s="26">
        <f>I255/2</f>
        <v>4500</v>
      </c>
      <c r="L255" s="26"/>
    </row>
    <row r="256" spans="1:12" ht="15" thickBot="1" x14ac:dyDescent="0.35">
      <c r="A256" s="2"/>
      <c r="B256" s="2"/>
      <c r="C256" s="25"/>
      <c r="D256" s="24" t="s">
        <v>8</v>
      </c>
      <c r="E256" s="8"/>
      <c r="F256" s="26"/>
      <c r="G256" s="23">
        <f>G251+G252+G253+G254+G255</f>
        <v>31200</v>
      </c>
      <c r="H256" s="26"/>
      <c r="I256" s="21">
        <f>I249+I251+I252+I253+I254+I255</f>
        <v>147600</v>
      </c>
      <c r="J256" s="2"/>
      <c r="K256" s="21">
        <f>K249+K251+K252+K253+K254+K255</f>
        <v>70500</v>
      </c>
      <c r="L256" s="21">
        <f>K256</f>
        <v>70500</v>
      </c>
    </row>
    <row r="257" spans="1:12" ht="15" thickTop="1" x14ac:dyDescent="0.3">
      <c r="A257" s="17"/>
      <c r="B257" s="17"/>
      <c r="C257" s="39"/>
      <c r="D257" s="17"/>
      <c r="E257" s="19"/>
      <c r="F257" s="18"/>
      <c r="G257" s="18"/>
      <c r="H257" s="16"/>
      <c r="I257" s="16"/>
      <c r="J257" s="17"/>
      <c r="K257" s="16"/>
      <c r="L257" s="16"/>
    </row>
    <row r="258" spans="1:12" x14ac:dyDescent="0.3">
      <c r="A258" s="2"/>
      <c r="B258" s="2"/>
      <c r="C258" s="30" t="s">
        <v>7</v>
      </c>
      <c r="D258" s="30" t="s">
        <v>6</v>
      </c>
      <c r="E258" s="8">
        <v>2</v>
      </c>
      <c r="F258" s="7"/>
      <c r="G258" s="7"/>
      <c r="H258" s="26">
        <v>10000</v>
      </c>
      <c r="I258" s="20">
        <f>H258*E258</f>
        <v>20000</v>
      </c>
      <c r="J258" s="2" t="s">
        <v>1</v>
      </c>
      <c r="K258" s="26">
        <f>I258/2</f>
        <v>10000</v>
      </c>
      <c r="L258" s="26"/>
    </row>
    <row r="259" spans="1:12" x14ac:dyDescent="0.3">
      <c r="A259" s="2"/>
      <c r="B259" s="2"/>
      <c r="C259" s="25"/>
      <c r="D259" s="2" t="s">
        <v>5</v>
      </c>
      <c r="E259" s="8">
        <v>2</v>
      </c>
      <c r="F259" s="7">
        <v>1000</v>
      </c>
      <c r="G259" s="7">
        <f>E259*F259</f>
        <v>2000</v>
      </c>
      <c r="H259" s="2"/>
      <c r="I259" s="26">
        <f>G259*2</f>
        <v>4000</v>
      </c>
      <c r="J259" s="2" t="s">
        <v>1</v>
      </c>
      <c r="K259" s="26">
        <f>G259/2</f>
        <v>1000</v>
      </c>
      <c r="L259" s="26"/>
    </row>
    <row r="260" spans="1:12" x14ac:dyDescent="0.3">
      <c r="A260" s="2"/>
      <c r="B260" s="2"/>
      <c r="C260" s="25"/>
      <c r="D260" s="2" t="s">
        <v>4</v>
      </c>
      <c r="E260" s="8">
        <v>2</v>
      </c>
      <c r="F260" s="7">
        <v>200</v>
      </c>
      <c r="G260" s="7">
        <f>E260*F260</f>
        <v>400</v>
      </c>
      <c r="H260" s="26"/>
      <c r="I260" s="26">
        <f>G260*2</f>
        <v>800</v>
      </c>
      <c r="J260" s="2" t="s">
        <v>1</v>
      </c>
      <c r="K260" s="26">
        <f>I260/2</f>
        <v>400</v>
      </c>
      <c r="L260" s="26"/>
    </row>
    <row r="261" spans="1:12" x14ac:dyDescent="0.3">
      <c r="A261" s="2"/>
      <c r="B261" s="2"/>
      <c r="C261" s="25"/>
      <c r="D261" s="2" t="s">
        <v>3</v>
      </c>
      <c r="E261" s="8">
        <v>2</v>
      </c>
      <c r="F261" s="7">
        <v>2000</v>
      </c>
      <c r="G261" s="7">
        <f>E261*F261</f>
        <v>4000</v>
      </c>
      <c r="H261" s="26"/>
      <c r="I261" s="26">
        <f>G261*2</f>
        <v>8000</v>
      </c>
      <c r="J261" s="2" t="s">
        <v>1</v>
      </c>
      <c r="K261" s="26">
        <f>I261/2</f>
        <v>4000</v>
      </c>
      <c r="L261" s="26"/>
    </row>
    <row r="262" spans="1:12" ht="15" thickBot="1" x14ac:dyDescent="0.35">
      <c r="A262" s="2"/>
      <c r="B262" s="2"/>
      <c r="C262" s="25"/>
      <c r="D262" s="22" t="s">
        <v>2</v>
      </c>
      <c r="E262" s="29"/>
      <c r="F262" s="28"/>
      <c r="G262" s="23">
        <f>G259+G260+G261</f>
        <v>6400</v>
      </c>
      <c r="H262" s="27"/>
      <c r="I262" s="21">
        <f>I258+I259+I260+I261</f>
        <v>32800</v>
      </c>
      <c r="J262" s="22"/>
      <c r="K262" s="21">
        <f>K258+K259+K260+K261</f>
        <v>15400</v>
      </c>
      <c r="L262" s="21">
        <f>K262</f>
        <v>15400</v>
      </c>
    </row>
    <row r="263" spans="1:12" ht="15" thickTop="1" x14ac:dyDescent="0.3">
      <c r="A263" s="2"/>
      <c r="B263" s="2"/>
      <c r="C263" s="25"/>
      <c r="E263" s="8"/>
      <c r="F263" s="7"/>
      <c r="G263" s="7"/>
      <c r="H263" s="26"/>
      <c r="I263" s="26"/>
      <c r="J263" s="2"/>
      <c r="K263" s="26"/>
      <c r="L263" s="26"/>
    </row>
    <row r="264" spans="1:12" x14ac:dyDescent="0.3">
      <c r="A264" s="17"/>
      <c r="B264" s="17"/>
      <c r="C264" s="17"/>
      <c r="D264" s="17"/>
      <c r="E264" s="19"/>
      <c r="F264" s="18"/>
      <c r="G264" s="18"/>
      <c r="H264" s="16"/>
      <c r="I264" s="16"/>
      <c r="J264" s="17"/>
      <c r="K264" s="16"/>
      <c r="L264" s="16"/>
    </row>
    <row r="265" spans="1:12" ht="21" thickBot="1" x14ac:dyDescent="0.4">
      <c r="A265" s="50"/>
      <c r="B265" s="50"/>
      <c r="C265" s="50"/>
      <c r="D265" s="13" t="s">
        <v>1923</v>
      </c>
      <c r="E265" s="51"/>
      <c r="F265" s="14"/>
      <c r="G265" s="14"/>
      <c r="H265" s="50"/>
      <c r="I265" s="50"/>
      <c r="J265" s="50"/>
      <c r="K265" s="50"/>
      <c r="L265" s="52">
        <f>L269-L267</f>
        <v>1125900</v>
      </c>
    </row>
    <row r="266" spans="1:12" ht="15" thickTop="1" x14ac:dyDescent="0.3">
      <c r="A266" s="17"/>
      <c r="B266" s="17"/>
      <c r="C266" s="17"/>
      <c r="D266" s="17"/>
      <c r="E266" s="19"/>
      <c r="F266" s="18"/>
      <c r="G266" s="18"/>
      <c r="H266" s="16"/>
      <c r="I266" s="16"/>
      <c r="J266" s="17"/>
      <c r="K266" s="16"/>
      <c r="L266" s="16"/>
    </row>
    <row r="267" spans="1:12" ht="21" thickBot="1" x14ac:dyDescent="0.4">
      <c r="A267" s="2"/>
      <c r="B267" s="2"/>
      <c r="D267" s="13" t="s">
        <v>1683</v>
      </c>
      <c r="H267" s="2"/>
      <c r="I267" s="2"/>
      <c r="J267" s="2"/>
      <c r="K267" s="2"/>
      <c r="L267" s="53">
        <f>L17+L31+L45+L63+L80+L90+L112+L122+L160+L171+L181+L194+L209+L224+L234+L247+L256+L262</f>
        <v>5874100</v>
      </c>
    </row>
    <row r="268" spans="1:12" ht="15" thickTop="1" x14ac:dyDescent="0.3">
      <c r="A268" s="17"/>
      <c r="B268" s="17"/>
      <c r="C268" s="17"/>
      <c r="D268" s="17"/>
      <c r="E268" s="19"/>
      <c r="F268" s="18"/>
      <c r="G268" s="18"/>
      <c r="H268" s="16"/>
      <c r="I268" s="16"/>
      <c r="J268" s="17"/>
      <c r="K268" s="16"/>
      <c r="L268" s="16"/>
    </row>
    <row r="269" spans="1:12" ht="21.6" thickBot="1" x14ac:dyDescent="0.4">
      <c r="A269" s="2"/>
      <c r="B269" s="2"/>
      <c r="D269" s="13" t="s">
        <v>1782</v>
      </c>
      <c r="E269" s="12"/>
      <c r="F269" s="11"/>
      <c r="G269" s="11"/>
      <c r="H269" s="10"/>
      <c r="I269" s="2"/>
      <c r="J269" s="15"/>
      <c r="K269" s="15"/>
      <c r="L269" s="9">
        <v>7000000</v>
      </c>
    </row>
    <row r="270" spans="1:12" ht="15" thickTop="1" x14ac:dyDescent="0.3">
      <c r="A270" s="17"/>
      <c r="B270" s="17"/>
      <c r="C270" s="17"/>
      <c r="D270" s="17"/>
      <c r="E270" s="19"/>
      <c r="F270" s="18"/>
      <c r="G270" s="18"/>
      <c r="H270" s="16"/>
      <c r="I270" s="16"/>
      <c r="J270" s="17"/>
      <c r="K270" s="16"/>
      <c r="L270" s="16"/>
    </row>
    <row r="271" spans="1:12" ht="15" customHeight="1" x14ac:dyDescent="0.3">
      <c r="I271" s="2"/>
    </row>
    <row r="272" spans="1:12" ht="15" customHeight="1" x14ac:dyDescent="0.3">
      <c r="I272" s="2"/>
    </row>
    <row r="273" spans="1:12" ht="15" customHeight="1" x14ac:dyDescent="0.3">
      <c r="I273" s="2"/>
    </row>
    <row r="274" spans="1:12" ht="15" customHeight="1" x14ac:dyDescent="0.3">
      <c r="I274" s="2"/>
    </row>
    <row r="275" spans="1:12" ht="18" customHeight="1" x14ac:dyDescent="0.3">
      <c r="A275" s="5"/>
      <c r="B275" s="5"/>
      <c r="C275" s="5"/>
      <c r="D275" s="42"/>
      <c r="E275" s="42"/>
      <c r="F275" s="42"/>
      <c r="G275" s="42"/>
      <c r="H275" s="42"/>
      <c r="I275" s="42"/>
      <c r="J275" s="42"/>
      <c r="K275" s="41"/>
      <c r="L275" s="41"/>
    </row>
    <row r="276" spans="1:12" ht="18" customHeight="1" x14ac:dyDescent="0.35">
      <c r="A276" s="49" t="s">
        <v>1939</v>
      </c>
      <c r="B276" s="49"/>
      <c r="C276" s="49"/>
      <c r="D276" s="49"/>
      <c r="E276" s="49"/>
      <c r="F276" s="49"/>
      <c r="G276" s="45"/>
      <c r="H276" s="228"/>
      <c r="I276" s="228"/>
      <c r="J276" s="228"/>
      <c r="K276" s="228"/>
      <c r="L276" s="228"/>
    </row>
    <row r="277" spans="1:12" ht="18" customHeight="1" x14ac:dyDescent="0.35">
      <c r="A277" s="49" t="s">
        <v>1944</v>
      </c>
      <c r="B277" s="49"/>
      <c r="C277" s="49"/>
      <c r="D277" s="49"/>
      <c r="E277" s="49"/>
      <c r="F277" s="49"/>
      <c r="G277" s="45"/>
      <c r="H277" s="228"/>
      <c r="I277" s="228"/>
      <c r="J277" s="228"/>
      <c r="K277" s="228"/>
      <c r="L277" s="228"/>
    </row>
    <row r="278" spans="1:12" ht="18" customHeight="1" x14ac:dyDescent="0.35">
      <c r="A278" s="49" t="s">
        <v>1952</v>
      </c>
      <c r="B278" s="49"/>
      <c r="C278" s="49"/>
      <c r="D278" s="49"/>
      <c r="E278" s="49"/>
      <c r="F278" s="49"/>
      <c r="G278" s="45"/>
      <c r="H278" s="228"/>
      <c r="I278" s="228"/>
      <c r="J278" s="228"/>
      <c r="K278" s="228"/>
      <c r="L278" s="228"/>
    </row>
    <row r="279" spans="1:12" ht="18" customHeight="1" x14ac:dyDescent="0.35">
      <c r="A279" s="49" t="s">
        <v>1949</v>
      </c>
      <c r="B279" s="49"/>
      <c r="C279" s="49"/>
      <c r="D279" s="49"/>
      <c r="E279" s="49"/>
      <c r="F279" s="49"/>
      <c r="G279" s="45"/>
      <c r="H279" s="228"/>
      <c r="I279" s="228"/>
      <c r="J279" s="228"/>
      <c r="K279" s="228"/>
      <c r="L279" s="228"/>
    </row>
    <row r="280" spans="1:12" ht="18" customHeight="1" x14ac:dyDescent="0.35">
      <c r="A280" s="49" t="s">
        <v>2012</v>
      </c>
      <c r="B280" s="49"/>
      <c r="C280" s="49"/>
      <c r="D280" s="49"/>
      <c r="E280" s="49"/>
      <c r="F280" s="49"/>
      <c r="G280" s="45"/>
      <c r="H280" s="228"/>
      <c r="I280" s="228"/>
      <c r="J280" s="228"/>
      <c r="K280" s="228"/>
      <c r="L280" s="228"/>
    </row>
    <row r="281" spans="1:12" ht="18" customHeight="1" x14ac:dyDescent="0.35">
      <c r="A281" s="227" t="s">
        <v>1950</v>
      </c>
      <c r="B281" s="49"/>
      <c r="C281" s="49"/>
      <c r="D281" s="49"/>
      <c r="E281" s="49"/>
      <c r="F281" s="49"/>
      <c r="G281" s="45"/>
      <c r="H281" s="228"/>
      <c r="I281" s="228"/>
      <c r="J281" s="228"/>
      <c r="K281" s="228"/>
      <c r="L281" s="228"/>
    </row>
    <row r="282" spans="1:12" ht="18" customHeight="1" x14ac:dyDescent="0.35">
      <c r="A282" s="227" t="s">
        <v>1954</v>
      </c>
      <c r="B282" s="49"/>
      <c r="C282" s="49"/>
      <c r="D282" s="49"/>
      <c r="E282" s="49"/>
      <c r="F282" s="49"/>
      <c r="G282" s="45"/>
      <c r="H282" s="228"/>
      <c r="I282" s="228"/>
      <c r="J282" s="228"/>
      <c r="K282" s="228"/>
      <c r="L282" s="228"/>
    </row>
    <row r="283" spans="1:12" ht="18" customHeight="1" x14ac:dyDescent="0.35">
      <c r="A283" s="227" t="s">
        <v>1953</v>
      </c>
      <c r="B283" s="49"/>
      <c r="C283" s="49"/>
      <c r="D283" s="49"/>
      <c r="E283" s="49"/>
      <c r="F283" s="49"/>
      <c r="G283" s="45"/>
      <c r="H283" s="228"/>
      <c r="I283" s="228"/>
      <c r="J283" s="228"/>
      <c r="K283" s="228"/>
      <c r="L283" s="228"/>
    </row>
    <row r="284" spans="1:12" ht="18" customHeight="1" x14ac:dyDescent="0.35">
      <c r="A284" s="227" t="s">
        <v>1951</v>
      </c>
      <c r="B284" s="49"/>
      <c r="C284" s="49"/>
      <c r="D284" s="49"/>
      <c r="E284" s="49"/>
      <c r="F284" s="49"/>
      <c r="G284" s="45"/>
      <c r="H284" s="228"/>
      <c r="I284" s="228"/>
      <c r="J284" s="228"/>
      <c r="K284" s="228"/>
      <c r="L284" s="228"/>
    </row>
    <row r="285" spans="1:12" ht="18" customHeight="1" x14ac:dyDescent="0.35">
      <c r="A285" s="49" t="s">
        <v>2011</v>
      </c>
      <c r="B285" s="49"/>
      <c r="C285" s="49"/>
      <c r="D285" s="49"/>
      <c r="E285" s="49"/>
      <c r="F285" s="49"/>
      <c r="G285" s="45"/>
      <c r="H285" s="228"/>
      <c r="I285" s="228"/>
      <c r="J285" s="228"/>
      <c r="K285" s="228"/>
      <c r="L285" s="228"/>
    </row>
    <row r="286" spans="1:12" ht="18" customHeight="1" x14ac:dyDescent="0.35">
      <c r="A286" s="49" t="s">
        <v>1897</v>
      </c>
      <c r="B286" s="49"/>
      <c r="C286" s="49"/>
      <c r="D286" s="49"/>
      <c r="E286" s="49"/>
      <c r="F286" s="49"/>
      <c r="G286" s="45"/>
      <c r="H286" s="228"/>
      <c r="I286" s="228"/>
      <c r="J286" s="228"/>
      <c r="K286" s="228"/>
      <c r="L286" s="228"/>
    </row>
    <row r="287" spans="1:12" ht="18" customHeight="1" x14ac:dyDescent="0.35">
      <c r="A287" s="231" t="s">
        <v>1940</v>
      </c>
      <c r="B287" s="231"/>
      <c r="C287" s="230"/>
      <c r="D287" s="230"/>
      <c r="E287" s="230"/>
      <c r="F287" s="230"/>
      <c r="G287" s="230"/>
      <c r="H287" s="228"/>
      <c r="I287" s="228"/>
      <c r="J287" s="228"/>
      <c r="K287" s="228"/>
      <c r="L287" s="228"/>
    </row>
    <row r="288" spans="1:12" ht="18" customHeight="1" x14ac:dyDescent="0.3">
      <c r="A288" s="5"/>
      <c r="B288" s="5"/>
      <c r="C288" s="5"/>
      <c r="D288" s="42"/>
      <c r="E288" s="42"/>
      <c r="F288" s="42"/>
      <c r="G288" s="42"/>
      <c r="H288" s="42"/>
      <c r="I288" s="42"/>
      <c r="J288" s="42"/>
      <c r="K288" s="41"/>
      <c r="L288" s="41"/>
    </row>
    <row r="289" spans="4:10" ht="15" customHeight="1" x14ac:dyDescent="0.3">
      <c r="I289" s="2"/>
    </row>
    <row r="290" spans="4:10" x14ac:dyDescent="0.3">
      <c r="I290" s="2"/>
    </row>
    <row r="291" spans="4:10" ht="12" customHeight="1" x14ac:dyDescent="0.3">
      <c r="E291" s="8"/>
      <c r="F291" s="7"/>
      <c r="G291" s="7"/>
      <c r="J291" s="6"/>
    </row>
    <row r="292" spans="4:10" ht="12" customHeight="1" x14ac:dyDescent="0.3">
      <c r="E292" s="8"/>
      <c r="F292" s="7"/>
      <c r="G292" s="7"/>
      <c r="J292" s="6"/>
    </row>
    <row r="293" spans="4:10" ht="18.600000000000001" customHeight="1" x14ac:dyDescent="0.3">
      <c r="D293" s="5" t="s">
        <v>1370</v>
      </c>
      <c r="E293" s="8"/>
      <c r="F293" s="7"/>
      <c r="G293" s="7"/>
      <c r="J293" s="6"/>
    </row>
    <row r="294" spans="4:10" ht="12" customHeight="1" x14ac:dyDescent="0.3">
      <c r="D294" s="17"/>
      <c r="E294" s="8"/>
      <c r="F294" s="7"/>
      <c r="G294" s="7"/>
      <c r="J294" s="6"/>
    </row>
    <row r="295" spans="4:10" ht="19.2" customHeight="1" x14ac:dyDescent="0.3">
      <c r="D295" s="39" t="s">
        <v>1684</v>
      </c>
      <c r="E295" s="8"/>
      <c r="F295" s="7"/>
      <c r="G295" s="7"/>
      <c r="J295" s="6"/>
    </row>
    <row r="296" spans="4:10" ht="20.399999999999999" customHeight="1" x14ac:dyDescent="0.3">
      <c r="D296" s="39" t="s">
        <v>1685</v>
      </c>
      <c r="E296" s="8"/>
      <c r="F296" s="7"/>
      <c r="G296" s="7"/>
      <c r="J296" s="6"/>
    </row>
    <row r="297" spans="4:10" ht="12" customHeight="1" x14ac:dyDescent="0.3">
      <c r="D297" s="39"/>
      <c r="E297" s="8"/>
      <c r="F297" s="7"/>
      <c r="G297" s="7"/>
      <c r="J297" s="6"/>
    </row>
    <row r="298" spans="4:10" ht="20.399999999999999" customHeight="1" x14ac:dyDescent="0.3">
      <c r="D298" s="39" t="s">
        <v>1686</v>
      </c>
      <c r="E298" s="8"/>
      <c r="F298" s="7"/>
      <c r="G298" s="7"/>
      <c r="J298" s="6"/>
    </row>
    <row r="299" spans="4:10" ht="12" customHeight="1" x14ac:dyDescent="0.3">
      <c r="D299" s="39"/>
      <c r="E299" s="8"/>
      <c r="F299" s="7"/>
      <c r="G299" s="7"/>
      <c r="J299" s="6"/>
    </row>
    <row r="300" spans="4:10" ht="12" customHeight="1" x14ac:dyDescent="0.3">
      <c r="D300" s="25"/>
      <c r="E300" s="8"/>
      <c r="F300" s="7"/>
      <c r="G300" s="7"/>
      <c r="J300" s="6"/>
    </row>
    <row r="301" spans="4:10" ht="12" customHeight="1" x14ac:dyDescent="0.3">
      <c r="D301" s="25"/>
      <c r="E301" s="8"/>
      <c r="F301" s="7"/>
      <c r="G301" s="7"/>
      <c r="J301" s="6"/>
    </row>
    <row r="302" spans="4:10" ht="12" customHeight="1" x14ac:dyDescent="0.3">
      <c r="E302" s="8"/>
      <c r="F302" s="7"/>
      <c r="G302" s="7"/>
      <c r="J302" s="6"/>
    </row>
    <row r="303" spans="4:10" ht="12" customHeight="1" x14ac:dyDescent="0.3">
      <c r="E303" s="8"/>
      <c r="F303" s="7"/>
      <c r="G303" s="7"/>
      <c r="J303" s="6"/>
    </row>
    <row r="304" spans="4:10" x14ac:dyDescent="0.3">
      <c r="D304" s="5" t="s">
        <v>1365</v>
      </c>
      <c r="E304" s="8"/>
      <c r="F304" s="7"/>
      <c r="G304" s="7"/>
      <c r="J304" s="6"/>
    </row>
    <row r="305" spans="4:10" x14ac:dyDescent="0.3">
      <c r="D305" s="17"/>
      <c r="E305" s="8"/>
      <c r="F305" s="7"/>
      <c r="G305" s="7"/>
      <c r="J305" s="6"/>
    </row>
    <row r="306" spans="4:10" x14ac:dyDescent="0.3">
      <c r="D306" s="204" t="s">
        <v>1366</v>
      </c>
      <c r="E306" s="8"/>
      <c r="F306" s="7"/>
      <c r="G306" s="7"/>
      <c r="J306" s="6"/>
    </row>
    <row r="307" spans="4:10" x14ac:dyDescent="0.3">
      <c r="D307" s="17"/>
      <c r="E307" s="8"/>
      <c r="F307" s="7"/>
      <c r="G307" s="7"/>
      <c r="J307" s="6"/>
    </row>
    <row r="308" spans="4:10" x14ac:dyDescent="0.3">
      <c r="D308" s="204" t="s">
        <v>1367</v>
      </c>
      <c r="E308" s="8"/>
      <c r="F308" s="7"/>
      <c r="G308" s="7"/>
      <c r="J308" s="6"/>
    </row>
    <row r="309" spans="4:10" x14ac:dyDescent="0.3">
      <c r="D309" s="17"/>
      <c r="E309" s="8"/>
      <c r="F309" s="7"/>
      <c r="G309" s="7"/>
      <c r="J309" s="6"/>
    </row>
    <row r="310" spans="4:10" x14ac:dyDescent="0.3">
      <c r="D310" s="204" t="s">
        <v>1368</v>
      </c>
      <c r="E310" s="8"/>
      <c r="F310" s="7"/>
      <c r="G310" s="7"/>
      <c r="J310" s="6"/>
    </row>
    <row r="311" spans="4:10" x14ac:dyDescent="0.3">
      <c r="D311" s="17"/>
      <c r="E311" s="8"/>
      <c r="F311" s="7"/>
      <c r="G311" s="7"/>
      <c r="J311" s="6"/>
    </row>
    <row r="312" spans="4:10" x14ac:dyDescent="0.3">
      <c r="E312" s="8"/>
      <c r="F312" s="7"/>
      <c r="G312" s="7"/>
      <c r="J312" s="6"/>
    </row>
    <row r="313" spans="4:10" x14ac:dyDescent="0.3">
      <c r="E313" s="8"/>
      <c r="F313" s="7"/>
      <c r="G313" s="7"/>
      <c r="J313" s="6"/>
    </row>
    <row r="314" spans="4:10" x14ac:dyDescent="0.3">
      <c r="E314" s="8"/>
      <c r="F314" s="7"/>
      <c r="G314" s="7"/>
      <c r="J314" s="6"/>
    </row>
    <row r="315" spans="4:10" x14ac:dyDescent="0.3">
      <c r="E315" s="8"/>
      <c r="F315" s="7"/>
      <c r="G315" s="7"/>
      <c r="J315" s="6"/>
    </row>
    <row r="316" spans="4:10" x14ac:dyDescent="0.3">
      <c r="D316" s="5" t="s">
        <v>1687</v>
      </c>
      <c r="E316" s="8"/>
      <c r="F316" s="7"/>
      <c r="G316" s="7"/>
      <c r="J316" s="6"/>
    </row>
    <row r="317" spans="4:10" x14ac:dyDescent="0.3">
      <c r="D317" s="17"/>
      <c r="E317" s="8"/>
      <c r="F317" s="7"/>
      <c r="G317" s="7"/>
      <c r="J317" s="6"/>
    </row>
    <row r="318" spans="4:10" x14ac:dyDescent="0.3">
      <c r="D318" s="39" t="s">
        <v>1689</v>
      </c>
      <c r="E318" s="8"/>
      <c r="F318" s="7"/>
      <c r="G318" s="7"/>
      <c r="J318" s="6"/>
    </row>
    <row r="319" spans="4:10" x14ac:dyDescent="0.3">
      <c r="D319" s="39" t="s">
        <v>1688</v>
      </c>
      <c r="E319" s="8"/>
      <c r="F319" s="7"/>
      <c r="G319" s="7"/>
      <c r="J319" s="6"/>
    </row>
    <row r="320" spans="4:10" x14ac:dyDescent="0.3">
      <c r="D320" s="17"/>
      <c r="E320" s="8"/>
      <c r="F320" s="7"/>
      <c r="G320" s="7"/>
      <c r="J320" s="6"/>
    </row>
    <row r="321" spans="4:10" x14ac:dyDescent="0.3">
      <c r="D321" s="39" t="s">
        <v>1690</v>
      </c>
      <c r="E321" s="8"/>
      <c r="F321" s="7"/>
      <c r="G321" s="7"/>
      <c r="J321" s="6"/>
    </row>
    <row r="322" spans="4:10" x14ac:dyDescent="0.3">
      <c r="D322" s="39" t="s">
        <v>1691</v>
      </c>
      <c r="E322" s="8"/>
      <c r="F322" s="7"/>
      <c r="G322" s="7"/>
      <c r="J322" s="6"/>
    </row>
    <row r="323" spans="4:10" x14ac:dyDescent="0.3">
      <c r="D323" s="17"/>
      <c r="E323" s="8"/>
      <c r="F323" s="7"/>
      <c r="G323" s="7"/>
      <c r="J323" s="6"/>
    </row>
    <row r="324" spans="4:10" x14ac:dyDescent="0.3">
      <c r="E324" s="8"/>
      <c r="F324" s="7"/>
      <c r="G324" s="7"/>
      <c r="J324" s="6"/>
    </row>
    <row r="325" spans="4:10" x14ac:dyDescent="0.3">
      <c r="E325" s="8"/>
      <c r="F325" s="7"/>
      <c r="G325" s="7"/>
      <c r="J325" s="6"/>
    </row>
    <row r="326" spans="4:10" x14ac:dyDescent="0.3">
      <c r="E326" s="8"/>
      <c r="F326" s="7"/>
      <c r="G326" s="7"/>
      <c r="J326" s="6"/>
    </row>
    <row r="327" spans="4:10" x14ac:dyDescent="0.3">
      <c r="E327" s="8"/>
      <c r="F327" s="7"/>
      <c r="G327" s="7"/>
      <c r="J327" s="6"/>
    </row>
    <row r="328" spans="4:10" x14ac:dyDescent="0.3">
      <c r="D328" s="5" t="s">
        <v>1890</v>
      </c>
      <c r="E328" s="8"/>
      <c r="F328" s="7"/>
      <c r="G328" s="7"/>
      <c r="J328" s="6"/>
    </row>
    <row r="329" spans="4:10" x14ac:dyDescent="0.3">
      <c r="D329" s="17"/>
      <c r="E329" s="8"/>
      <c r="F329" s="7"/>
      <c r="G329" s="7"/>
      <c r="J329" s="6"/>
    </row>
    <row r="330" spans="4:10" x14ac:dyDescent="0.3">
      <c r="D330" s="39" t="s">
        <v>1892</v>
      </c>
      <c r="E330" s="8"/>
      <c r="F330" s="7"/>
      <c r="G330" s="7"/>
      <c r="J330" s="6"/>
    </row>
    <row r="331" spans="4:10" x14ac:dyDescent="0.3">
      <c r="D331" s="39" t="s">
        <v>1891</v>
      </c>
      <c r="E331" s="8"/>
      <c r="F331" s="7"/>
      <c r="G331" s="7"/>
      <c r="J331" s="6"/>
    </row>
    <row r="332" spans="4:10" x14ac:dyDescent="0.3">
      <c r="D332" s="17"/>
      <c r="E332" s="8"/>
      <c r="F332" s="7"/>
      <c r="G332" s="7"/>
      <c r="J332" s="6"/>
    </row>
    <row r="333" spans="4:10" x14ac:dyDescent="0.3">
      <c r="E333" s="8"/>
      <c r="F333" s="7"/>
      <c r="J333" s="6"/>
    </row>
    <row r="334" spans="4:10" x14ac:dyDescent="0.3">
      <c r="E334" s="8"/>
      <c r="F334" s="7"/>
      <c r="J334" s="6"/>
    </row>
    <row r="335" spans="4:10" x14ac:dyDescent="0.3">
      <c r="E335" s="8"/>
      <c r="F335" s="7"/>
      <c r="J335" s="6"/>
    </row>
    <row r="336" spans="4:10" x14ac:dyDescent="0.3">
      <c r="E336" s="8"/>
      <c r="F336" s="7"/>
      <c r="J336" s="6"/>
    </row>
    <row r="337" spans="1:10" x14ac:dyDescent="0.3">
      <c r="D337" s="5" t="s">
        <v>1909</v>
      </c>
      <c r="E337" s="8"/>
      <c r="F337" s="7"/>
      <c r="J337" s="6"/>
    </row>
    <row r="338" spans="1:10" x14ac:dyDescent="0.3">
      <c r="D338" s="39"/>
      <c r="E338" s="8"/>
      <c r="F338" s="7"/>
      <c r="J338" s="6"/>
    </row>
    <row r="339" spans="1:10" x14ac:dyDescent="0.3">
      <c r="D339" s="39" t="s">
        <v>2013</v>
      </c>
      <c r="E339" s="8"/>
      <c r="F339" s="7"/>
      <c r="J339" s="6"/>
    </row>
    <row r="340" spans="1:10" x14ac:dyDescent="0.3">
      <c r="D340" s="39" t="s">
        <v>1895</v>
      </c>
      <c r="E340" s="8"/>
      <c r="F340" s="7"/>
      <c r="J340" s="6"/>
    </row>
    <row r="341" spans="1:10" x14ac:dyDescent="0.3">
      <c r="D341" s="39" t="s">
        <v>1896</v>
      </c>
      <c r="E341" s="8"/>
      <c r="F341" s="7"/>
      <c r="J341" s="6"/>
    </row>
    <row r="342" spans="1:10" x14ac:dyDescent="0.3">
      <c r="D342" s="39" t="s">
        <v>1910</v>
      </c>
      <c r="E342" s="8"/>
      <c r="F342" s="7"/>
      <c r="J342" s="6"/>
    </row>
    <row r="343" spans="1:10" x14ac:dyDescent="0.3">
      <c r="D343" s="17"/>
      <c r="E343" s="8"/>
      <c r="F343" s="7"/>
      <c r="J343" s="6"/>
    </row>
    <row r="344" spans="1:10" x14ac:dyDescent="0.3">
      <c r="D344" s="39" t="s">
        <v>1893</v>
      </c>
      <c r="E344" s="8"/>
      <c r="F344" s="7"/>
      <c r="J344" s="6"/>
    </row>
    <row r="345" spans="1:10" x14ac:dyDescent="0.3">
      <c r="D345" s="39" t="s">
        <v>1894</v>
      </c>
      <c r="E345" s="3"/>
      <c r="F345" s="7"/>
      <c r="J345" s="6"/>
    </row>
    <row r="346" spans="1:10" x14ac:dyDescent="0.3">
      <c r="D346" s="56"/>
      <c r="E346" s="3"/>
      <c r="F346" s="7"/>
      <c r="J346" s="6"/>
    </row>
    <row r="347" spans="1:10" x14ac:dyDescent="0.3">
      <c r="D347"/>
      <c r="E347" s="3"/>
      <c r="F347" s="7"/>
      <c r="J347" s="6"/>
    </row>
    <row r="348" spans="1:10" x14ac:dyDescent="0.3">
      <c r="D348"/>
      <c r="E348" s="3"/>
      <c r="F348" s="7"/>
      <c r="J348" s="6"/>
    </row>
    <row r="349" spans="1:10" x14ac:dyDescent="0.3">
      <c r="D349" s="25"/>
      <c r="E349" s="3"/>
      <c r="F349" s="7"/>
      <c r="J349" s="6"/>
    </row>
    <row r="350" spans="1:10" x14ac:dyDescent="0.3">
      <c r="D350" s="25"/>
      <c r="E350" s="3"/>
      <c r="J350" s="6"/>
    </row>
    <row r="351" spans="1:10" ht="20.399999999999999" x14ac:dyDescent="0.35">
      <c r="A351" s="233"/>
      <c r="B351" s="233"/>
      <c r="C351" s="233"/>
      <c r="D351" s="5" t="s">
        <v>1898</v>
      </c>
      <c r="E351" s="3"/>
      <c r="J351" s="6"/>
    </row>
    <row r="352" spans="1:10" x14ac:dyDescent="0.3">
      <c r="A352" s="25"/>
      <c r="B352" s="25"/>
      <c r="D352" s="40"/>
      <c r="E352" s="3"/>
    </row>
    <row r="353" spans="1:5" x14ac:dyDescent="0.3">
      <c r="A353" s="232"/>
      <c r="B353" s="232"/>
      <c r="C353" s="232"/>
      <c r="D353" s="111" t="s">
        <v>1899</v>
      </c>
      <c r="E353" s="3"/>
    </row>
    <row r="354" spans="1:5" x14ac:dyDescent="0.3">
      <c r="A354" s="232"/>
      <c r="B354" s="232"/>
      <c r="C354" s="232"/>
      <c r="D354" s="40"/>
    </row>
    <row r="355" spans="1:5" x14ac:dyDescent="0.3">
      <c r="A355" s="232"/>
      <c r="B355" s="232"/>
      <c r="C355" s="232"/>
      <c r="D355" s="25"/>
    </row>
    <row r="356" spans="1:5" x14ac:dyDescent="0.3">
      <c r="D356" s="25"/>
    </row>
    <row r="357" spans="1:5" x14ac:dyDescent="0.3">
      <c r="D357" s="25"/>
    </row>
    <row r="358" spans="1:5" x14ac:dyDescent="0.3">
      <c r="D358" s="25"/>
    </row>
    <row r="359" spans="1:5" x14ac:dyDescent="0.3">
      <c r="D359" s="5" t="s">
        <v>1900</v>
      </c>
    </row>
    <row r="360" spans="1:5" x14ac:dyDescent="0.3">
      <c r="D360" s="39"/>
    </row>
    <row r="361" spans="1:5" x14ac:dyDescent="0.3">
      <c r="D361" s="39" t="s">
        <v>1907</v>
      </c>
    </row>
    <row r="362" spans="1:5" x14ac:dyDescent="0.3">
      <c r="D362" s="39" t="s">
        <v>1901</v>
      </c>
    </row>
    <row r="363" spans="1:5" x14ac:dyDescent="0.3">
      <c r="D363" s="39" t="s">
        <v>1902</v>
      </c>
    </row>
    <row r="364" spans="1:5" x14ac:dyDescent="0.3">
      <c r="D364" s="39" t="s">
        <v>1903</v>
      </c>
    </row>
    <row r="365" spans="1:5" x14ac:dyDescent="0.3">
      <c r="D365" s="39"/>
    </row>
    <row r="366" spans="1:5" x14ac:dyDescent="0.3">
      <c r="D366" s="39" t="s">
        <v>1904</v>
      </c>
    </row>
    <row r="367" spans="1:5" x14ac:dyDescent="0.3">
      <c r="D367" s="39" t="s">
        <v>1905</v>
      </c>
    </row>
    <row r="368" spans="1:5" x14ac:dyDescent="0.3">
      <c r="D368" s="39" t="s">
        <v>1906</v>
      </c>
    </row>
    <row r="369" spans="4:4" x14ac:dyDescent="0.3">
      <c r="D369" s="39"/>
    </row>
    <row r="370" spans="4:4" x14ac:dyDescent="0.3">
      <c r="D370" s="39" t="s">
        <v>1908</v>
      </c>
    </row>
    <row r="371" spans="4:4" x14ac:dyDescent="0.3">
      <c r="D371" s="39"/>
    </row>
    <row r="374" spans="4:4" x14ac:dyDescent="0.3">
      <c r="D374"/>
    </row>
    <row r="375" spans="4:4" x14ac:dyDescent="0.3">
      <c r="D375"/>
    </row>
    <row r="376" spans="4:4" x14ac:dyDescent="0.3">
      <c r="D376"/>
    </row>
  </sheetData>
  <sheetProtection algorithmName="SHA-512" hashValue="gLsAak0ELZCIp6ZXIcAqk3ENRjD8xs8JBQ1oWkxl7vrM3MnmIyA1t+v26HJCJH78UpiUMpq8RmTJSDhuxyN5sw==" saltValue="TieFFBQW77GMZ+QanCnGXw==" spinCount="100000" sheet="1" objects="1" scenarios="1"/>
  <mergeCells count="8">
    <mergeCell ref="A353:C353"/>
    <mergeCell ref="A355:C355"/>
    <mergeCell ref="A354:C354"/>
    <mergeCell ref="A1:L1"/>
    <mergeCell ref="A3:F3"/>
    <mergeCell ref="A2:D2"/>
    <mergeCell ref="A351:C351"/>
    <mergeCell ref="A287:G287"/>
  </mergeCells>
  <hyperlinks>
    <hyperlink ref="D8" r:id="rId1" xr:uid="{1A946AE9-EF4A-4824-AF5F-EAEFC52B15C3}"/>
    <hyperlink ref="C8" r:id="rId2" xr:uid="{3F166BB4-C589-42D1-85AE-C88B716F85A0}"/>
    <hyperlink ref="D19" r:id="rId3" xr:uid="{19967DAD-9EC5-466D-82E6-AF42049D61A9}"/>
    <hyperlink ref="C19" r:id="rId4" xr:uid="{DA487972-99B2-42B6-AF68-618CD60400E2}"/>
    <hyperlink ref="D20" r:id="rId5" xr:uid="{190E6DF2-2FBE-420C-8863-9BFBDAC1C542}"/>
    <hyperlink ref="C20" r:id="rId6" xr:uid="{218B2674-9C2E-481C-9EC6-3A451B552122}"/>
    <hyperlink ref="D21" r:id="rId7" xr:uid="{6D84045E-562F-41F6-9965-93CE3A44665C}"/>
    <hyperlink ref="C21" r:id="rId8" xr:uid="{9C25D7AB-4F9A-46FD-A2FB-3CFD58A243F4}"/>
    <hyperlink ref="D33" r:id="rId9" xr:uid="{1573BAA1-D295-4C56-9228-C740237FA583}"/>
    <hyperlink ref="C33" r:id="rId10" xr:uid="{1EF7841A-C3FE-4B66-96ED-3609E2EBB652}"/>
    <hyperlink ref="D34" r:id="rId11" xr:uid="{5722CB28-5714-49A8-BE76-CE6D50287531}"/>
    <hyperlink ref="C34" r:id="rId12" xr:uid="{F55F420B-88B4-44E6-9A21-19D4AA2A0662}"/>
    <hyperlink ref="D35" r:id="rId13" xr:uid="{39817D2E-6C68-4D38-A826-B88F7F253413}"/>
    <hyperlink ref="C35" r:id="rId14" xr:uid="{235CA6CF-2CD0-4F02-9D10-F750A3C70D54}"/>
    <hyperlink ref="D47" r:id="rId15" xr:uid="{73C3EFA0-D9D7-4B1D-8C2E-F1171C1BD952}"/>
    <hyperlink ref="C47" r:id="rId16" xr:uid="{783524F1-DAEE-45E7-8A38-828A69AC57B7}"/>
    <hyperlink ref="D50" r:id="rId17" xr:uid="{3316C86E-EFB7-401C-931D-4CA5230502C1}"/>
    <hyperlink ref="C50" r:id="rId18" xr:uid="{94F2CA04-D8D9-4758-9B18-E509319EC87A}"/>
    <hyperlink ref="D52" r:id="rId19" xr:uid="{5CBBFECE-74BD-47FC-93F4-C1F6D20A48C6}"/>
    <hyperlink ref="D65" r:id="rId20" xr:uid="{AB834E36-D2C5-431A-A7BF-F8520066DAE4}"/>
    <hyperlink ref="C65" r:id="rId21" xr:uid="{CA468C79-92B6-4B77-855E-AAABCB974255}"/>
    <hyperlink ref="D66" r:id="rId22" xr:uid="{EC621997-D605-4130-9FE6-898F17026C44}"/>
    <hyperlink ref="C66" r:id="rId23" xr:uid="{2F19EF4B-8679-4222-8AA3-8F9E4C31AEDF}"/>
    <hyperlink ref="D162" r:id="rId24" display="Personal-Fachperson Personal-Fachperson - DE" xr:uid="{77E285FD-A948-4F8F-8203-7EE2CF965059}"/>
    <hyperlink ref="C162" r:id="rId25" xr:uid="{F9DD6557-F2D1-433B-9D49-4864CD8FE810}"/>
    <hyperlink ref="C163" r:id="rId26" xr:uid="{14C709E7-CD12-4789-ADF1-BA2D19E33322}"/>
    <hyperlink ref="C164" r:id="rId27" xr:uid="{0503EBC9-09F3-4967-AA35-20E1D20F7C35}"/>
    <hyperlink ref="D173" r:id="rId28" xr:uid="{D7429253-8E65-441D-B73C-5C6AC0225B6B}"/>
    <hyperlink ref="C173" r:id="rId29" xr:uid="{F9E513E5-1714-438D-AB0F-627AA776F41E}"/>
    <hyperlink ref="C174" r:id="rId30" xr:uid="{AD030982-E25B-44B0-A344-EB5A7CB6697F}"/>
    <hyperlink ref="D174" r:id="rId31" xr:uid="{D0890B88-F6B6-4407-9855-E7F05ACCBD4E}"/>
    <hyperlink ref="D196" r:id="rId32" xr:uid="{F77F02A9-F098-43BC-8033-2DB7D836F400}"/>
    <hyperlink ref="C196" r:id="rId33" xr:uid="{9D9B55C5-FB9C-4310-BA35-2E7D35EEE825}"/>
    <hyperlink ref="C197" r:id="rId34" xr:uid="{CA23D62F-248F-4942-91D7-1B5AC43F2FA5}"/>
    <hyperlink ref="D197" r:id="rId35" xr:uid="{6D53F10A-288D-43C8-B739-DDBEA3E8452B}"/>
    <hyperlink ref="D212" r:id="rId36" xr:uid="{37B37427-3D8E-424A-9D93-B533DE55B388}"/>
    <hyperlink ref="D211" r:id="rId37" xr:uid="{DC19089C-D871-40CF-800D-4ECB7105FBDA}"/>
    <hyperlink ref="C211" r:id="rId38" display="16210-01" xr:uid="{31545907-A53C-4A52-B87A-41A300D2015B}"/>
    <hyperlink ref="C212" r:id="rId39" xr:uid="{38C330FF-D8E6-4427-8A9D-5CD9672E1D73}"/>
    <hyperlink ref="D226" r:id="rId40" xr:uid="{D049CD9A-8ABF-4E50-A2DB-8B981F788E7F}"/>
    <hyperlink ref="C226" r:id="rId41" xr:uid="{20B007CD-8BA9-4606-9B5C-CD5916A2FAF2}"/>
    <hyperlink ref="D227" r:id="rId42" xr:uid="{28833C56-FD71-4207-A94F-556AA59805ED}"/>
    <hyperlink ref="C227" r:id="rId43" xr:uid="{02438B1E-6788-46A3-9A91-D8E4ACB21D89}"/>
    <hyperlink ref="D258" r:id="rId44" xr:uid="{F913D493-000B-4BD6-9F89-FD11EF1C3134}"/>
    <hyperlink ref="C249" r:id="rId45" xr:uid="{1760FD3B-221A-45DD-90C5-3AF0177CB86C}"/>
    <hyperlink ref="D249" r:id="rId46" xr:uid="{433B4275-096D-463C-A8D8-48C456A0CB11}"/>
    <hyperlink ref="C258" r:id="rId47" xr:uid="{7AFB5F0C-9C41-4040-9E60-E5784BA4E82F}"/>
    <hyperlink ref="D53" r:id="rId48" xr:uid="{C30BC852-5007-45E6-9EEF-EED373989FA8}"/>
    <hyperlink ref="D48" r:id="rId49" xr:uid="{7C52F897-2FDE-4DD8-AC2E-03257D658653}"/>
    <hyperlink ref="C48" r:id="rId50" display="1250-01" xr:uid="{BBC92AF6-2DC1-4F1B-81D3-C2141076C2D8}"/>
    <hyperlink ref="D51" r:id="rId51" xr:uid="{9932B954-78D5-4B58-B509-22C2B42A4444}"/>
    <hyperlink ref="C51" r:id="rId52" display="1350-01" xr:uid="{80F76F77-F899-432D-8EDE-C79AB2A0A65F}"/>
    <hyperlink ref="D49" r:id="rId53" xr:uid="{BD0BE2C2-3B52-44F6-9E22-53133692C2B5}"/>
    <hyperlink ref="C49" r:id="rId54" display="1250-01" xr:uid="{8A971B7D-0412-4997-BC19-D214AB0D2244}"/>
    <hyperlink ref="C52" r:id="rId55" xr:uid="{0A23667B-FE6E-4AA1-9095-E6D17FDDD7DB}"/>
    <hyperlink ref="C53" r:id="rId56" xr:uid="{BFD71F21-842A-44C6-B5BC-F2029ACEC809}"/>
    <hyperlink ref="D163:D164" r:id="rId57" display="Personal-Fachperson Personal-Fachperson - DE" xr:uid="{B1C41F71-A440-424B-BE74-20E27AED82E3}"/>
    <hyperlink ref="D353" r:id="rId58" xr:uid="{79FC6578-88DE-40B1-96E3-603E3AEEA9F1}"/>
  </hyperlinks>
  <pageMargins left="0.51181102362204722" right="0.39370078740157483" top="0.98425196850393704" bottom="3.22" header="0.31496062992125984" footer="0.31496062992125984"/>
  <pageSetup paperSize="9" scale="34" fitToHeight="2" orientation="portrait" horizontalDpi="1200" verticalDpi="1200" r:id="rId59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6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D6DC-1272-4B32-A74D-B890CBA7E58A}">
  <sheetPr codeName="Tabelle20">
    <pageSetUpPr fitToPage="1"/>
  </sheetPr>
  <dimension ref="A1:L91"/>
  <sheetViews>
    <sheetView zoomScale="90" zoomScaleNormal="90" workbookViewId="0">
      <pane ySplit="6" topLeftCell="A7" activePane="bottomLeft" state="frozen"/>
      <selection activeCell="B45" sqref="B45"/>
      <selection pane="bottomLeft" activeCell="B48" sqref="B48:B91"/>
    </sheetView>
  </sheetViews>
  <sheetFormatPr baseColWidth="10" defaultRowHeight="14.4" x14ac:dyDescent="0.3"/>
  <cols>
    <col min="1" max="1" width="10.44140625" customWidth="1"/>
    <col min="2" max="2" width="107.44140625" style="2" customWidth="1"/>
    <col min="3" max="6" width="7.44140625" style="2" customWidth="1"/>
    <col min="7" max="7" width="10.5546875" style="2" customWidth="1"/>
    <col min="8" max="8" width="7.77734375" style="2" customWidth="1"/>
    <col min="9" max="9" width="15.88671875" style="1" customWidth="1"/>
    <col min="10" max="10" width="20.5546875" style="1" customWidth="1"/>
    <col min="11" max="11" width="21.44140625" customWidth="1"/>
    <col min="12" max="12" width="19.88671875" customWidth="1"/>
    <col min="14" max="14" width="13.88671875" bestFit="1" customWidth="1"/>
  </cols>
  <sheetData>
    <row r="1" spans="1:12" ht="27" customHeight="1" x14ac:dyDescent="0.3">
      <c r="A1" s="229" t="s">
        <v>1806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1976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 t="s">
        <v>672</v>
      </c>
      <c r="L6" s="37"/>
    </row>
    <row r="7" spans="1:12" x14ac:dyDescent="0.3">
      <c r="A7" s="222"/>
      <c r="B7" s="25"/>
      <c r="C7" s="25"/>
      <c r="D7" s="25"/>
      <c r="E7" s="25"/>
      <c r="F7" s="25"/>
      <c r="G7" s="25"/>
      <c r="H7" s="25"/>
      <c r="I7" s="171"/>
      <c r="J7" s="171"/>
      <c r="K7" s="20"/>
      <c r="L7" s="20"/>
    </row>
    <row r="8" spans="1:12" x14ac:dyDescent="0.3">
      <c r="A8" s="222"/>
      <c r="B8" s="25"/>
      <c r="C8" s="25"/>
      <c r="D8" s="25"/>
      <c r="E8" s="25"/>
      <c r="F8" s="25"/>
      <c r="G8" s="25"/>
      <c r="H8" s="25"/>
      <c r="I8" s="171"/>
      <c r="J8" s="171"/>
      <c r="K8" s="20"/>
      <c r="L8" s="20"/>
    </row>
    <row r="9" spans="1:12" x14ac:dyDescent="0.3">
      <c r="A9" s="222"/>
      <c r="B9" s="25"/>
      <c r="C9" s="25"/>
      <c r="D9" s="25"/>
      <c r="E9" s="25"/>
      <c r="F9" s="25"/>
      <c r="G9" s="25"/>
      <c r="H9" s="25"/>
      <c r="I9" s="171"/>
      <c r="J9" s="171"/>
      <c r="K9" s="20"/>
      <c r="L9" s="20"/>
    </row>
    <row r="10" spans="1:12" x14ac:dyDescent="0.3">
      <c r="A10" s="222"/>
      <c r="B10" s="25"/>
      <c r="C10" s="25"/>
      <c r="D10" s="25"/>
      <c r="E10" s="25"/>
      <c r="F10" s="25"/>
      <c r="G10" s="25"/>
      <c r="H10" s="25"/>
      <c r="I10" s="171"/>
      <c r="J10" s="171"/>
      <c r="K10" s="20"/>
      <c r="L10" s="20"/>
    </row>
    <row r="11" spans="1:12" ht="18" customHeight="1" x14ac:dyDescent="0.3">
      <c r="A11" s="5"/>
      <c r="B11" s="5"/>
      <c r="C11" s="5"/>
      <c r="D11" s="42"/>
      <c r="E11" s="42"/>
      <c r="F11" s="42"/>
      <c r="G11" s="42"/>
      <c r="H11" s="42"/>
      <c r="I11" s="42"/>
      <c r="J11" s="42"/>
      <c r="K11" s="41"/>
      <c r="L11" s="41"/>
    </row>
    <row r="12" spans="1:12" ht="18" customHeight="1" x14ac:dyDescent="0.3">
      <c r="A12" s="49" t="s">
        <v>1939</v>
      </c>
      <c r="B12" s="49"/>
      <c r="C12" s="49"/>
      <c r="D12" s="49"/>
      <c r="E12" s="49"/>
      <c r="F12" s="49"/>
      <c r="G12" s="45"/>
      <c r="H12" s="43"/>
      <c r="I12" s="43"/>
      <c r="J12" s="43"/>
      <c r="K12" s="43"/>
      <c r="L12" s="43"/>
    </row>
    <row r="13" spans="1:12" ht="18" customHeight="1" x14ac:dyDescent="0.3">
      <c r="A13" s="49" t="s">
        <v>1944</v>
      </c>
      <c r="B13" s="49"/>
      <c r="C13" s="49"/>
      <c r="D13" s="49"/>
      <c r="E13" s="49"/>
      <c r="F13" s="49"/>
      <c r="G13" s="45"/>
      <c r="H13" s="43"/>
      <c r="I13" s="43"/>
      <c r="J13" s="43"/>
      <c r="K13" s="43"/>
      <c r="L13" s="43"/>
    </row>
    <row r="14" spans="1:12" ht="18" customHeight="1" x14ac:dyDescent="0.3">
      <c r="A14" s="49" t="s">
        <v>1952</v>
      </c>
      <c r="B14" s="49"/>
      <c r="C14" s="49"/>
      <c r="D14" s="49"/>
      <c r="E14" s="49"/>
      <c r="F14" s="49"/>
      <c r="G14" s="45"/>
      <c r="H14" s="43"/>
      <c r="I14" s="43"/>
      <c r="J14" s="43"/>
      <c r="K14" s="43"/>
      <c r="L14" s="43"/>
    </row>
    <row r="15" spans="1:12" ht="18" customHeight="1" x14ac:dyDescent="0.3">
      <c r="A15" s="49" t="s">
        <v>1949</v>
      </c>
      <c r="B15" s="49"/>
      <c r="C15" s="49"/>
      <c r="D15" s="49"/>
      <c r="E15" s="49"/>
      <c r="F15" s="49"/>
      <c r="G15" s="45"/>
      <c r="H15" s="43"/>
      <c r="I15" s="43"/>
      <c r="J15" s="43"/>
      <c r="K15" s="43"/>
      <c r="L15" s="43"/>
    </row>
    <row r="16" spans="1:12" ht="18" customHeight="1" x14ac:dyDescent="0.3">
      <c r="A16" s="49" t="s">
        <v>2012</v>
      </c>
      <c r="B16" s="49"/>
      <c r="C16" s="49"/>
      <c r="D16" s="49"/>
      <c r="E16" s="49"/>
      <c r="F16" s="49"/>
      <c r="G16" s="45"/>
      <c r="H16" s="43"/>
      <c r="I16" s="43"/>
      <c r="J16" s="43"/>
      <c r="K16" s="43"/>
      <c r="L16" s="43"/>
    </row>
    <row r="17" spans="1:12" ht="18" customHeight="1" x14ac:dyDescent="0.3">
      <c r="A17" s="227" t="s">
        <v>1950</v>
      </c>
      <c r="B17" s="49"/>
      <c r="C17" s="49"/>
      <c r="D17" s="49"/>
      <c r="E17" s="49"/>
      <c r="F17" s="49"/>
      <c r="G17" s="45"/>
      <c r="H17" s="43"/>
      <c r="I17" s="43"/>
      <c r="J17" s="43"/>
      <c r="K17" s="43"/>
      <c r="L17" s="43"/>
    </row>
    <row r="18" spans="1:12" ht="18" customHeight="1" x14ac:dyDescent="0.3">
      <c r="A18" s="227" t="s">
        <v>1954</v>
      </c>
      <c r="B18" s="49"/>
      <c r="C18" s="49"/>
      <c r="D18" s="49"/>
      <c r="E18" s="49"/>
      <c r="F18" s="49"/>
      <c r="G18" s="45"/>
      <c r="H18" s="43"/>
      <c r="I18" s="43"/>
      <c r="J18" s="43"/>
      <c r="K18" s="43"/>
      <c r="L18" s="43"/>
    </row>
    <row r="19" spans="1:12" ht="18" customHeight="1" x14ac:dyDescent="0.3">
      <c r="A19" s="227" t="s">
        <v>1953</v>
      </c>
      <c r="B19" s="49"/>
      <c r="C19" s="49"/>
      <c r="D19" s="49"/>
      <c r="E19" s="49"/>
      <c r="F19" s="49"/>
      <c r="G19" s="45"/>
      <c r="H19" s="43"/>
      <c r="I19" s="43"/>
      <c r="J19" s="43"/>
      <c r="K19" s="43"/>
      <c r="L19" s="43"/>
    </row>
    <row r="20" spans="1:12" ht="18" customHeight="1" x14ac:dyDescent="0.3">
      <c r="A20" s="227" t="s">
        <v>1951</v>
      </c>
      <c r="B20" s="49"/>
      <c r="C20" s="49"/>
      <c r="D20" s="49"/>
      <c r="E20" s="49"/>
      <c r="F20" s="49"/>
      <c r="G20" s="45"/>
      <c r="H20" s="43"/>
      <c r="I20" s="43"/>
      <c r="J20" s="43"/>
      <c r="K20" s="43"/>
      <c r="L20" s="43"/>
    </row>
    <row r="21" spans="1:12" ht="18" customHeight="1" x14ac:dyDescent="0.3">
      <c r="A21" s="49" t="s">
        <v>2011</v>
      </c>
      <c r="B21" s="49"/>
      <c r="C21" s="49"/>
      <c r="D21" s="49"/>
      <c r="E21" s="49"/>
      <c r="F21" s="49"/>
      <c r="G21" s="45"/>
      <c r="H21" s="43"/>
      <c r="I21" s="43"/>
      <c r="J21" s="43"/>
      <c r="K21" s="43"/>
      <c r="L21" s="43"/>
    </row>
    <row r="22" spans="1:12" ht="18" customHeight="1" x14ac:dyDescent="0.3">
      <c r="A22" s="49" t="s">
        <v>1897</v>
      </c>
      <c r="B22" s="49"/>
      <c r="C22" s="49"/>
      <c r="D22" s="49"/>
      <c r="E22" s="49"/>
      <c r="F22" s="49"/>
      <c r="G22" s="45"/>
      <c r="H22" s="43"/>
      <c r="I22" s="43"/>
      <c r="J22" s="43"/>
      <c r="K22" s="43"/>
      <c r="L22" s="43"/>
    </row>
    <row r="23" spans="1:12" ht="18" customHeight="1" x14ac:dyDescent="0.3">
      <c r="A23" s="231" t="s">
        <v>1940</v>
      </c>
      <c r="B23" s="231"/>
      <c r="C23" s="230"/>
      <c r="D23" s="230"/>
      <c r="E23" s="230"/>
      <c r="F23" s="230"/>
      <c r="G23" s="230"/>
      <c r="H23" s="43"/>
      <c r="I23" s="43"/>
      <c r="J23" s="43"/>
      <c r="K23" s="43"/>
      <c r="L23" s="43"/>
    </row>
    <row r="24" spans="1:12" ht="18" customHeight="1" x14ac:dyDescent="0.3">
      <c r="A24" s="5"/>
      <c r="B24" s="5"/>
      <c r="C24" s="5"/>
      <c r="D24" s="42"/>
      <c r="E24" s="42"/>
      <c r="F24" s="42"/>
      <c r="G24" s="42"/>
      <c r="H24" s="42"/>
      <c r="I24" s="42"/>
      <c r="J24" s="42"/>
      <c r="K24" s="41"/>
      <c r="L24" s="41"/>
    </row>
    <row r="29" spans="1:12" x14ac:dyDescent="0.3">
      <c r="B29" s="17"/>
    </row>
    <row r="30" spans="1:12" x14ac:dyDescent="0.3">
      <c r="B30" s="208" t="s">
        <v>1700</v>
      </c>
      <c r="C30" s="224"/>
      <c r="D30" s="224"/>
      <c r="E30" s="224"/>
      <c r="F30" s="224"/>
      <c r="G30" s="224"/>
    </row>
    <row r="31" spans="1:12" x14ac:dyDescent="0.3">
      <c r="B31" s="208" t="s">
        <v>1699</v>
      </c>
      <c r="C31" s="224"/>
      <c r="D31" s="224"/>
      <c r="E31" s="224"/>
      <c r="F31" s="224"/>
      <c r="G31" s="224"/>
    </row>
    <row r="32" spans="1:12" x14ac:dyDescent="0.3">
      <c r="B32" s="208"/>
      <c r="C32" s="224"/>
      <c r="D32" s="224"/>
      <c r="E32" s="224"/>
      <c r="F32" s="224"/>
      <c r="G32" s="224"/>
    </row>
    <row r="33" spans="2:7" x14ac:dyDescent="0.3">
      <c r="B33" s="208" t="s">
        <v>1921</v>
      </c>
      <c r="C33" s="224"/>
      <c r="D33" s="224"/>
      <c r="E33" s="224"/>
      <c r="F33" s="224"/>
      <c r="G33" s="224"/>
    </row>
    <row r="34" spans="2:7" x14ac:dyDescent="0.3">
      <c r="B34" s="208" t="s">
        <v>1371</v>
      </c>
      <c r="C34" s="224"/>
      <c r="D34" s="224"/>
      <c r="E34" s="224"/>
      <c r="F34" s="224"/>
      <c r="G34" s="224"/>
    </row>
    <row r="35" spans="2:7" x14ac:dyDescent="0.3">
      <c r="B35" s="208"/>
      <c r="C35" s="224"/>
      <c r="D35" s="224"/>
      <c r="E35" s="224"/>
      <c r="F35" s="224"/>
      <c r="G35" s="224"/>
    </row>
    <row r="36" spans="2:7" x14ac:dyDescent="0.3">
      <c r="B36" s="208" t="s">
        <v>1716</v>
      </c>
      <c r="C36" s="224"/>
      <c r="D36" s="224"/>
      <c r="E36" s="224"/>
      <c r="F36" s="224"/>
      <c r="G36" s="224"/>
    </row>
    <row r="37" spans="2:7" x14ac:dyDescent="0.3">
      <c r="B37" s="208" t="s">
        <v>1701</v>
      </c>
      <c r="C37" s="224"/>
      <c r="D37" s="224"/>
      <c r="E37" s="224"/>
      <c r="F37" s="224"/>
      <c r="G37" s="224"/>
    </row>
    <row r="38" spans="2:7" x14ac:dyDescent="0.3">
      <c r="B38" s="17"/>
    </row>
    <row r="39" spans="2:7" x14ac:dyDescent="0.3">
      <c r="C39" s="8"/>
      <c r="D39" s="7"/>
      <c r="E39" s="7"/>
      <c r="F39"/>
      <c r="G39"/>
    </row>
    <row r="40" spans="2:7" x14ac:dyDescent="0.3">
      <c r="C40" s="8"/>
      <c r="D40" s="7"/>
      <c r="E40" s="7"/>
      <c r="F40"/>
      <c r="G40"/>
    </row>
    <row r="41" spans="2:7" x14ac:dyDescent="0.3">
      <c r="C41" s="8"/>
      <c r="D41" s="7"/>
      <c r="E41" s="7"/>
      <c r="F41"/>
      <c r="G41"/>
    </row>
    <row r="42" spans="2:7" x14ac:dyDescent="0.3">
      <c r="C42" s="8"/>
      <c r="D42" s="7"/>
      <c r="E42" s="7"/>
      <c r="F42"/>
      <c r="G42"/>
    </row>
    <row r="43" spans="2:7" x14ac:dyDescent="0.3">
      <c r="B43" s="5" t="s">
        <v>1890</v>
      </c>
      <c r="C43" s="8"/>
      <c r="D43" s="7"/>
      <c r="E43" s="7"/>
      <c r="F43"/>
      <c r="G43"/>
    </row>
    <row r="44" spans="2:7" x14ac:dyDescent="0.3">
      <c r="B44" s="17"/>
      <c r="C44" s="8"/>
      <c r="D44" s="7"/>
      <c r="E44" s="7"/>
      <c r="F44"/>
      <c r="G44"/>
    </row>
    <row r="45" spans="2:7" x14ac:dyDescent="0.3">
      <c r="B45" s="39" t="s">
        <v>1892</v>
      </c>
      <c r="C45" s="8"/>
      <c r="D45" s="7"/>
      <c r="E45" s="7"/>
      <c r="F45"/>
      <c r="G45"/>
    </row>
    <row r="46" spans="2:7" x14ac:dyDescent="0.3">
      <c r="B46" s="39" t="s">
        <v>1891</v>
      </c>
      <c r="C46" s="8"/>
      <c r="D46" s="7"/>
      <c r="E46" s="7"/>
      <c r="F46"/>
      <c r="G46"/>
    </row>
    <row r="47" spans="2:7" x14ac:dyDescent="0.3">
      <c r="B47" s="17"/>
      <c r="C47" s="8"/>
      <c r="D47" s="7"/>
      <c r="E47" s="7"/>
      <c r="F47"/>
      <c r="G47"/>
    </row>
    <row r="48" spans="2:7" x14ac:dyDescent="0.3">
      <c r="C48" s="8"/>
      <c r="D48" s="7"/>
      <c r="E48" s="1"/>
      <c r="F48"/>
      <c r="G48"/>
    </row>
    <row r="49" spans="2:7" x14ac:dyDescent="0.3">
      <c r="C49" s="8"/>
      <c r="D49" s="7"/>
      <c r="E49" s="1"/>
      <c r="F49"/>
      <c r="G49"/>
    </row>
    <row r="50" spans="2:7" x14ac:dyDescent="0.3">
      <c r="C50" s="8"/>
      <c r="D50" s="7"/>
      <c r="E50" s="1"/>
      <c r="F50"/>
      <c r="G50"/>
    </row>
    <row r="51" spans="2:7" x14ac:dyDescent="0.3">
      <c r="C51" s="8"/>
      <c r="D51" s="7"/>
      <c r="E51" s="1"/>
      <c r="F51"/>
      <c r="G51"/>
    </row>
    <row r="52" spans="2:7" x14ac:dyDescent="0.3">
      <c r="B52" s="5" t="s">
        <v>1909</v>
      </c>
      <c r="C52" s="8"/>
      <c r="D52" s="7"/>
      <c r="E52" s="1"/>
      <c r="F52"/>
      <c r="G52"/>
    </row>
    <row r="53" spans="2:7" x14ac:dyDescent="0.3">
      <c r="B53" s="39"/>
      <c r="C53" s="8"/>
      <c r="D53" s="7"/>
      <c r="E53" s="1"/>
      <c r="F53"/>
      <c r="G53"/>
    </row>
    <row r="54" spans="2:7" x14ac:dyDescent="0.3">
      <c r="B54" s="39" t="s">
        <v>2013</v>
      </c>
      <c r="C54" s="8"/>
      <c r="D54" s="7"/>
      <c r="E54" s="1"/>
      <c r="F54"/>
      <c r="G54"/>
    </row>
    <row r="55" spans="2:7" x14ac:dyDescent="0.3">
      <c r="B55" s="39" t="s">
        <v>1895</v>
      </c>
      <c r="C55" s="8"/>
      <c r="D55" s="7"/>
      <c r="E55" s="1"/>
      <c r="F55"/>
      <c r="G55"/>
    </row>
    <row r="56" spans="2:7" x14ac:dyDescent="0.3">
      <c r="B56" s="39" t="s">
        <v>1896</v>
      </c>
      <c r="C56" s="8"/>
      <c r="D56" s="7"/>
      <c r="E56" s="1"/>
      <c r="F56"/>
      <c r="G56"/>
    </row>
    <row r="57" spans="2:7" x14ac:dyDescent="0.3">
      <c r="B57" s="39" t="s">
        <v>1910</v>
      </c>
      <c r="C57" s="8"/>
      <c r="D57" s="7"/>
      <c r="E57" s="1"/>
      <c r="F57"/>
      <c r="G57"/>
    </row>
    <row r="58" spans="2:7" x14ac:dyDescent="0.3">
      <c r="B58" s="17"/>
      <c r="C58" s="8"/>
      <c r="D58" s="7"/>
      <c r="E58" s="1"/>
      <c r="F58"/>
      <c r="G58"/>
    </row>
    <row r="59" spans="2:7" x14ac:dyDescent="0.3">
      <c r="B59" s="39" t="s">
        <v>1893</v>
      </c>
      <c r="C59" s="8"/>
      <c r="D59" s="7"/>
      <c r="E59" s="1"/>
      <c r="F59"/>
      <c r="G59"/>
    </row>
    <row r="60" spans="2:7" x14ac:dyDescent="0.3">
      <c r="B60" s="39" t="s">
        <v>1894</v>
      </c>
      <c r="C60" s="3"/>
      <c r="D60" s="7"/>
      <c r="E60" s="1"/>
      <c r="F60"/>
      <c r="G60"/>
    </row>
    <row r="61" spans="2:7" x14ac:dyDescent="0.3">
      <c r="B61" s="56"/>
      <c r="C61" s="3"/>
      <c r="D61" s="7"/>
      <c r="E61" s="1"/>
      <c r="F61"/>
      <c r="G61"/>
    </row>
    <row r="62" spans="2:7" x14ac:dyDescent="0.3">
      <c r="B62"/>
      <c r="C62" s="3"/>
      <c r="D62" s="7"/>
      <c r="E62" s="1"/>
      <c r="F62"/>
      <c r="G62"/>
    </row>
    <row r="63" spans="2:7" x14ac:dyDescent="0.3">
      <c r="B63"/>
      <c r="C63" s="3"/>
      <c r="D63" s="7"/>
      <c r="E63" s="1"/>
      <c r="F63"/>
      <c r="G63"/>
    </row>
    <row r="64" spans="2:7" x14ac:dyDescent="0.3">
      <c r="B64" s="25"/>
      <c r="C64" s="3"/>
      <c r="D64" s="7"/>
      <c r="E64" s="1"/>
      <c r="F64"/>
      <c r="G64"/>
    </row>
    <row r="65" spans="2:7" x14ac:dyDescent="0.3">
      <c r="B65" s="25"/>
      <c r="C65" s="3"/>
      <c r="D65" s="1"/>
      <c r="E65" s="1"/>
      <c r="F65"/>
      <c r="G65"/>
    </row>
    <row r="66" spans="2:7" x14ac:dyDescent="0.3">
      <c r="B66" s="5" t="s">
        <v>1898</v>
      </c>
      <c r="C66" s="3"/>
      <c r="D66" s="1"/>
      <c r="E66" s="1"/>
      <c r="F66"/>
      <c r="G66"/>
    </row>
    <row r="67" spans="2:7" x14ac:dyDescent="0.3">
      <c r="B67" s="40"/>
      <c r="C67" s="3"/>
      <c r="D67" s="1"/>
      <c r="E67" s="1"/>
      <c r="F67"/>
      <c r="G67"/>
    </row>
    <row r="68" spans="2:7" x14ac:dyDescent="0.3">
      <c r="B68" s="111" t="s">
        <v>1899</v>
      </c>
      <c r="C68" s="3"/>
      <c r="D68" s="1"/>
      <c r="E68" s="1"/>
      <c r="F68"/>
      <c r="G68"/>
    </row>
    <row r="69" spans="2:7" x14ac:dyDescent="0.3">
      <c r="B69" s="40"/>
      <c r="D69" s="1"/>
      <c r="E69" s="1"/>
      <c r="F69"/>
      <c r="G69"/>
    </row>
    <row r="70" spans="2:7" x14ac:dyDescent="0.3">
      <c r="B70" s="25"/>
      <c r="D70" s="1"/>
      <c r="E70" s="1"/>
      <c r="F70"/>
      <c r="G70"/>
    </row>
    <row r="71" spans="2:7" x14ac:dyDescent="0.3">
      <c r="B71" s="25"/>
      <c r="D71" s="1"/>
      <c r="E71" s="1"/>
      <c r="F71"/>
      <c r="G71"/>
    </row>
    <row r="72" spans="2:7" x14ac:dyDescent="0.3">
      <c r="B72" s="25"/>
      <c r="D72" s="1"/>
      <c r="E72" s="1"/>
      <c r="F72"/>
      <c r="G72"/>
    </row>
    <row r="73" spans="2:7" x14ac:dyDescent="0.3">
      <c r="B73" s="25"/>
      <c r="D73" s="1"/>
      <c r="E73" s="1"/>
      <c r="F73"/>
      <c r="G73"/>
    </row>
    <row r="74" spans="2:7" x14ac:dyDescent="0.3">
      <c r="B74" s="5" t="s">
        <v>1900</v>
      </c>
      <c r="D74" s="1"/>
      <c r="E74" s="1"/>
      <c r="F74"/>
      <c r="G74"/>
    </row>
    <row r="75" spans="2:7" x14ac:dyDescent="0.3">
      <c r="B75" s="39"/>
      <c r="D75" s="1"/>
      <c r="E75" s="1"/>
      <c r="F75"/>
      <c r="G75"/>
    </row>
    <row r="76" spans="2:7" x14ac:dyDescent="0.3">
      <c r="B76" s="39" t="s">
        <v>1907</v>
      </c>
      <c r="D76" s="1"/>
      <c r="E76" s="1"/>
      <c r="F76"/>
      <c r="G76"/>
    </row>
    <row r="77" spans="2:7" x14ac:dyDescent="0.3">
      <c r="B77" s="39" t="s">
        <v>1901</v>
      </c>
      <c r="D77" s="1"/>
      <c r="E77" s="1"/>
      <c r="F77"/>
      <c r="G77"/>
    </row>
    <row r="78" spans="2:7" x14ac:dyDescent="0.3">
      <c r="B78" s="39" t="s">
        <v>1902</v>
      </c>
      <c r="D78" s="1"/>
      <c r="E78" s="1"/>
      <c r="F78"/>
      <c r="G78"/>
    </row>
    <row r="79" spans="2:7" x14ac:dyDescent="0.3">
      <c r="B79" s="39" t="s">
        <v>1903</v>
      </c>
      <c r="D79" s="1"/>
      <c r="E79" s="1"/>
      <c r="F79"/>
      <c r="G79"/>
    </row>
    <row r="80" spans="2:7" x14ac:dyDescent="0.3">
      <c r="B80" s="39"/>
      <c r="D80" s="1"/>
      <c r="E80" s="1"/>
      <c r="F80"/>
      <c r="G80"/>
    </row>
    <row r="81" spans="2:7" x14ac:dyDescent="0.3">
      <c r="B81" s="39" t="s">
        <v>1904</v>
      </c>
      <c r="D81" s="1"/>
      <c r="E81" s="1"/>
      <c r="F81"/>
      <c r="G81"/>
    </row>
    <row r="82" spans="2:7" x14ac:dyDescent="0.3">
      <c r="B82" s="39" t="s">
        <v>1905</v>
      </c>
      <c r="D82" s="1"/>
      <c r="E82" s="1"/>
      <c r="F82"/>
      <c r="G82"/>
    </row>
    <row r="83" spans="2:7" x14ac:dyDescent="0.3">
      <c r="B83" s="39" t="s">
        <v>1906</v>
      </c>
      <c r="D83" s="1"/>
      <c r="E83" s="1"/>
      <c r="F83"/>
      <c r="G83"/>
    </row>
    <row r="84" spans="2:7" x14ac:dyDescent="0.3">
      <c r="B84" s="39"/>
      <c r="D84" s="1"/>
      <c r="E84" s="1"/>
      <c r="F84"/>
      <c r="G84"/>
    </row>
    <row r="85" spans="2:7" x14ac:dyDescent="0.3">
      <c r="B85" s="39" t="s">
        <v>1908</v>
      </c>
      <c r="D85" s="1"/>
      <c r="E85" s="1"/>
      <c r="F85"/>
      <c r="G85"/>
    </row>
    <row r="86" spans="2:7" x14ac:dyDescent="0.3">
      <c r="B86" s="39"/>
      <c r="D86" s="1"/>
      <c r="E86" s="1"/>
      <c r="F86"/>
      <c r="G86"/>
    </row>
    <row r="87" spans="2:7" x14ac:dyDescent="0.3">
      <c r="D87" s="1"/>
      <c r="E87" s="1"/>
      <c r="F87"/>
      <c r="G87"/>
    </row>
    <row r="88" spans="2:7" x14ac:dyDescent="0.3">
      <c r="D88" s="1"/>
      <c r="E88" s="1"/>
      <c r="F88"/>
      <c r="G88"/>
    </row>
    <row r="89" spans="2:7" x14ac:dyDescent="0.3">
      <c r="B89"/>
      <c r="D89" s="1"/>
      <c r="E89" s="1"/>
      <c r="F89"/>
      <c r="G89"/>
    </row>
    <row r="90" spans="2:7" x14ac:dyDescent="0.3">
      <c r="B90"/>
      <c r="D90" s="1"/>
      <c r="E90" s="1"/>
      <c r="F90"/>
      <c r="G90"/>
    </row>
    <row r="91" spans="2:7" x14ac:dyDescent="0.3">
      <c r="B91"/>
      <c r="D91" s="1"/>
      <c r="E91" s="1"/>
      <c r="F91"/>
      <c r="G91"/>
    </row>
  </sheetData>
  <sheetProtection algorithmName="SHA-512" hashValue="eEz0K27fSkV9yYiWsEuGuRp74jL6kM2FRJTu1T7vRD3m0wjxRo/BMgfftiA+lhlcM1EXSOxZJXxcN1qNmMjGyw==" saltValue="QRInsi1fYTGP685LN3bkOA==" spinCount="100000" sheet="1" insertHyperlinks="0"/>
  <mergeCells count="4">
    <mergeCell ref="A1:L1"/>
    <mergeCell ref="A2:B2"/>
    <mergeCell ref="A3:I3"/>
    <mergeCell ref="A23:G23"/>
  </mergeCells>
  <hyperlinks>
    <hyperlink ref="B68" r:id="rId1" xr:uid="{5D49BE37-793A-45A2-A54B-D200298016E8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3502-2458-4263-854B-5B49C7FB6BA8}">
  <sheetPr codeName="Tabelle21">
    <pageSetUpPr fitToPage="1"/>
  </sheetPr>
  <dimension ref="A1:L105"/>
  <sheetViews>
    <sheetView zoomScale="70" zoomScaleNormal="70" workbookViewId="0">
      <pane ySplit="6" topLeftCell="A7" activePane="bottomLeft" state="frozen"/>
      <selection activeCell="B45" sqref="B45"/>
      <selection pane="bottomLeft" activeCell="Q35" sqref="Q35"/>
    </sheetView>
  </sheetViews>
  <sheetFormatPr baseColWidth="10" defaultRowHeight="14.4" x14ac:dyDescent="0.3"/>
  <cols>
    <col min="1" max="1" width="10.44140625" customWidth="1"/>
    <col min="2" max="2" width="125.33203125" style="2" customWidth="1"/>
    <col min="3" max="7" width="9.6640625" style="2" customWidth="1"/>
    <col min="8" max="8" width="8.77734375" style="2" customWidth="1"/>
    <col min="9" max="9" width="10.44140625" style="2" customWidth="1"/>
    <col min="10" max="10" width="20.5546875" style="7" customWidth="1"/>
    <col min="11" max="11" width="21.44140625" customWidth="1"/>
    <col min="12" max="12" width="25.21875" customWidth="1"/>
    <col min="14" max="14" width="13.88671875" bestFit="1" customWidth="1"/>
  </cols>
  <sheetData>
    <row r="1" spans="1:12" ht="27" customHeight="1" x14ac:dyDescent="0.3">
      <c r="A1" s="229" t="s">
        <v>2009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1977</v>
      </c>
      <c r="B2" s="229"/>
      <c r="C2" s="48"/>
      <c r="D2" s="48"/>
      <c r="E2" s="48"/>
      <c r="F2" s="48"/>
      <c r="G2" s="48"/>
      <c r="H2" s="48"/>
      <c r="I2" s="44"/>
      <c r="J2" s="127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178"/>
      <c r="K3" s="43"/>
      <c r="L3" s="43"/>
    </row>
    <row r="4" spans="1:12" x14ac:dyDescent="0.3">
      <c r="A4" s="5"/>
      <c r="B4" s="4"/>
      <c r="C4" s="4"/>
      <c r="D4" s="4"/>
      <c r="E4" s="4"/>
      <c r="F4" s="4"/>
      <c r="G4" s="4"/>
      <c r="H4" s="4"/>
      <c r="I4" s="5"/>
      <c r="J4" s="179"/>
      <c r="K4" s="41"/>
      <c r="L4" s="41"/>
    </row>
    <row r="5" spans="1:12" s="72" customFormat="1" ht="13.2" customHeight="1" x14ac:dyDescent="0.3">
      <c r="A5" s="68" t="s">
        <v>666</v>
      </c>
      <c r="B5" s="176" t="s">
        <v>667</v>
      </c>
      <c r="C5" s="176"/>
      <c r="D5" s="176"/>
      <c r="E5" s="176"/>
      <c r="F5" s="176"/>
      <c r="G5" s="176"/>
      <c r="H5" s="176"/>
      <c r="I5" s="70" t="s">
        <v>668</v>
      </c>
      <c r="J5" s="180" t="s">
        <v>86</v>
      </c>
      <c r="K5" s="70"/>
      <c r="L5" s="71" t="s">
        <v>0</v>
      </c>
    </row>
    <row r="6" spans="1:12" x14ac:dyDescent="0.3">
      <c r="A6" s="40"/>
      <c r="B6" s="17"/>
      <c r="C6" s="17"/>
      <c r="D6" s="17"/>
      <c r="E6" s="17"/>
      <c r="F6" s="17"/>
      <c r="G6" s="17"/>
      <c r="H6" s="17"/>
      <c r="I6" s="39"/>
      <c r="J6" s="87"/>
      <c r="K6" s="37"/>
      <c r="L6" s="37"/>
    </row>
    <row r="7" spans="1:12" x14ac:dyDescent="0.3">
      <c r="A7" s="2">
        <v>1</v>
      </c>
      <c r="B7" s="66" t="s">
        <v>1696</v>
      </c>
      <c r="C7" s="66"/>
      <c r="D7" s="66"/>
      <c r="E7" s="66"/>
      <c r="F7" s="66"/>
      <c r="G7" s="66"/>
      <c r="H7" s="66"/>
      <c r="I7" s="8">
        <v>1</v>
      </c>
      <c r="J7" s="7">
        <v>100000</v>
      </c>
      <c r="K7" s="20"/>
      <c r="L7" s="20">
        <f>J7</f>
        <v>100000</v>
      </c>
    </row>
    <row r="8" spans="1:12" x14ac:dyDescent="0.3">
      <c r="A8" s="17"/>
      <c r="B8" s="17"/>
      <c r="C8" s="17"/>
      <c r="D8" s="17"/>
      <c r="E8" s="17"/>
      <c r="F8" s="17"/>
      <c r="G8" s="17"/>
      <c r="H8" s="17"/>
      <c r="I8" s="19"/>
      <c r="J8" s="18"/>
      <c r="K8" s="16"/>
      <c r="L8" s="16"/>
    </row>
    <row r="9" spans="1:12" ht="12.6" customHeight="1" x14ac:dyDescent="0.3">
      <c r="A9" s="2">
        <v>2</v>
      </c>
      <c r="B9" s="46" t="s">
        <v>1697</v>
      </c>
      <c r="C9" s="46"/>
      <c r="D9" s="46"/>
      <c r="E9" s="46"/>
      <c r="F9" s="46"/>
      <c r="G9" s="46"/>
      <c r="H9" s="46"/>
      <c r="I9" s="8">
        <v>1</v>
      </c>
      <c r="J9" s="7">
        <v>25000</v>
      </c>
      <c r="K9" s="20"/>
      <c r="L9" s="20">
        <f>J9</f>
        <v>25000</v>
      </c>
    </row>
    <row r="10" spans="1:12" ht="12.6" customHeight="1" x14ac:dyDescent="0.3">
      <c r="A10" s="17"/>
      <c r="B10" s="17"/>
      <c r="C10" s="17"/>
      <c r="D10" s="17"/>
      <c r="E10" s="17"/>
      <c r="F10" s="17"/>
      <c r="G10" s="17"/>
      <c r="H10" s="17"/>
      <c r="I10" s="19"/>
      <c r="J10" s="18"/>
      <c r="K10" s="16"/>
      <c r="L10" s="16"/>
    </row>
    <row r="11" spans="1:12" ht="12.6" customHeight="1" x14ac:dyDescent="0.3">
      <c r="A11" s="2">
        <v>3</v>
      </c>
      <c r="B11" s="46" t="s">
        <v>2010</v>
      </c>
      <c r="C11" s="46"/>
      <c r="D11" s="46"/>
      <c r="E11" s="46"/>
      <c r="F11" s="46"/>
      <c r="G11" s="46"/>
      <c r="H11" s="46"/>
      <c r="I11" s="8">
        <v>1</v>
      </c>
      <c r="J11" s="7">
        <v>70000</v>
      </c>
      <c r="K11" s="20"/>
      <c r="L11" s="20">
        <f>J11</f>
        <v>70000</v>
      </c>
    </row>
    <row r="12" spans="1:12" x14ac:dyDescent="0.3">
      <c r="A12" s="17"/>
      <c r="B12" s="17"/>
      <c r="C12" s="17"/>
      <c r="D12" s="17"/>
      <c r="E12" s="17"/>
      <c r="F12" s="17"/>
      <c r="G12" s="17"/>
      <c r="H12" s="17"/>
      <c r="I12" s="19"/>
      <c r="J12" s="18"/>
      <c r="K12" s="16"/>
      <c r="L12" s="16"/>
    </row>
    <row r="13" spans="1:12" x14ac:dyDescent="0.3">
      <c r="A13" s="2">
        <v>4</v>
      </c>
      <c r="B13" s="46" t="s">
        <v>1698</v>
      </c>
      <c r="C13" s="46"/>
      <c r="D13" s="46"/>
      <c r="E13" s="46"/>
      <c r="F13" s="46"/>
      <c r="G13" s="46"/>
      <c r="H13" s="46"/>
      <c r="I13" s="8">
        <v>1</v>
      </c>
      <c r="J13" s="7">
        <v>5000</v>
      </c>
      <c r="K13" s="26"/>
      <c r="L13" s="20">
        <f>J13</f>
        <v>5000</v>
      </c>
    </row>
    <row r="14" spans="1:12" x14ac:dyDescent="0.3">
      <c r="A14" s="17"/>
      <c r="B14" s="17"/>
      <c r="C14" s="17"/>
      <c r="D14" s="17"/>
      <c r="E14" s="17"/>
      <c r="F14" s="17"/>
      <c r="G14" s="17"/>
      <c r="H14" s="17"/>
      <c r="I14" s="19"/>
      <c r="J14" s="18"/>
      <c r="K14" s="16"/>
      <c r="L14" s="16"/>
    </row>
    <row r="15" spans="1:12" x14ac:dyDescent="0.3">
      <c r="A15">
        <v>5</v>
      </c>
      <c r="B15" s="2" t="s">
        <v>2006</v>
      </c>
      <c r="I15" s="2">
        <v>1</v>
      </c>
      <c r="J15" s="7">
        <v>3000</v>
      </c>
      <c r="L15" s="20">
        <f>J15</f>
        <v>3000</v>
      </c>
    </row>
    <row r="16" spans="1:12" x14ac:dyDescent="0.3">
      <c r="A16" s="17"/>
      <c r="B16" s="17"/>
      <c r="C16" s="17"/>
      <c r="D16" s="17"/>
      <c r="E16" s="17"/>
      <c r="F16" s="17"/>
      <c r="G16" s="17"/>
      <c r="H16" s="17"/>
      <c r="I16" s="19"/>
      <c r="J16" s="18"/>
      <c r="K16" s="16"/>
      <c r="L16" s="37"/>
    </row>
    <row r="17" spans="1:12" x14ac:dyDescent="0.3">
      <c r="A17">
        <v>6</v>
      </c>
      <c r="B17" s="2" t="s">
        <v>2007</v>
      </c>
      <c r="I17" s="2">
        <v>1</v>
      </c>
      <c r="J17" s="7">
        <v>3000</v>
      </c>
      <c r="L17" s="20">
        <f>J17</f>
        <v>3000</v>
      </c>
    </row>
    <row r="18" spans="1:12" x14ac:dyDescent="0.3">
      <c r="A18" s="17"/>
      <c r="B18" s="17"/>
      <c r="C18" s="17"/>
      <c r="D18" s="17"/>
      <c r="E18" s="17"/>
      <c r="F18" s="17"/>
      <c r="G18" s="17"/>
      <c r="H18" s="17"/>
      <c r="I18" s="19"/>
      <c r="J18" s="18"/>
      <c r="K18" s="16"/>
      <c r="L18" s="37"/>
    </row>
    <row r="19" spans="1:12" x14ac:dyDescent="0.3">
      <c r="A19">
        <v>7</v>
      </c>
      <c r="B19" s="2" t="s">
        <v>2008</v>
      </c>
      <c r="I19" s="2">
        <v>1</v>
      </c>
      <c r="J19" s="7">
        <v>3000</v>
      </c>
      <c r="L19" s="20">
        <f>J19</f>
        <v>3000</v>
      </c>
    </row>
    <row r="20" spans="1:12" x14ac:dyDescent="0.3">
      <c r="A20" s="17"/>
      <c r="B20" s="17"/>
      <c r="C20" s="17"/>
      <c r="D20" s="17"/>
      <c r="E20" s="17"/>
      <c r="F20" s="17"/>
      <c r="G20" s="17"/>
      <c r="H20" s="17"/>
      <c r="I20" s="19"/>
      <c r="J20" s="18"/>
      <c r="K20" s="16"/>
      <c r="L20" s="37"/>
    </row>
    <row r="21" spans="1:12" x14ac:dyDescent="0.3">
      <c r="A21">
        <v>8</v>
      </c>
      <c r="B21" s="2" t="s">
        <v>2051</v>
      </c>
      <c r="I21" s="2">
        <v>1</v>
      </c>
      <c r="J21" s="7">
        <v>100000</v>
      </c>
      <c r="L21" s="20">
        <f>J21</f>
        <v>100000</v>
      </c>
    </row>
    <row r="22" spans="1:12" x14ac:dyDescent="0.3">
      <c r="A22" s="17"/>
      <c r="B22" s="17"/>
      <c r="C22" s="17"/>
      <c r="D22" s="17"/>
      <c r="E22" s="17"/>
      <c r="F22" s="17"/>
      <c r="G22" s="17"/>
      <c r="H22" s="17"/>
      <c r="I22" s="19"/>
      <c r="J22" s="18"/>
      <c r="K22" s="16"/>
      <c r="L22" s="37"/>
    </row>
    <row r="23" spans="1:12" x14ac:dyDescent="0.3">
      <c r="A23">
        <v>9</v>
      </c>
      <c r="B23" s="2" t="s">
        <v>1749</v>
      </c>
      <c r="I23" s="2">
        <v>1</v>
      </c>
      <c r="J23" s="7">
        <v>10000</v>
      </c>
      <c r="L23" s="20">
        <f>J23</f>
        <v>10000</v>
      </c>
    </row>
    <row r="24" spans="1:12" x14ac:dyDescent="0.3">
      <c r="A24" s="17"/>
      <c r="B24" s="17"/>
      <c r="C24" s="17"/>
      <c r="D24" s="17"/>
      <c r="E24" s="17"/>
      <c r="F24" s="17"/>
      <c r="G24" s="17"/>
      <c r="H24" s="17"/>
      <c r="I24" s="19"/>
      <c r="J24" s="18"/>
      <c r="K24" s="16"/>
      <c r="L24" s="37"/>
    </row>
    <row r="25" spans="1:12" x14ac:dyDescent="0.3">
      <c r="A25">
        <v>10</v>
      </c>
      <c r="B25" s="2" t="s">
        <v>1750</v>
      </c>
      <c r="I25" s="2">
        <v>1</v>
      </c>
      <c r="J25" s="7">
        <v>12000</v>
      </c>
      <c r="L25" s="20">
        <f>J25</f>
        <v>12000</v>
      </c>
    </row>
    <row r="26" spans="1:12" x14ac:dyDescent="0.3">
      <c r="A26" s="17"/>
      <c r="B26" s="17"/>
      <c r="C26" s="17"/>
      <c r="D26" s="17"/>
      <c r="E26" s="17"/>
      <c r="F26" s="17"/>
      <c r="G26" s="17"/>
      <c r="H26" s="17"/>
      <c r="I26" s="19"/>
      <c r="J26" s="18"/>
      <c r="K26" s="16"/>
      <c r="L26" s="37"/>
    </row>
    <row r="27" spans="1:12" x14ac:dyDescent="0.3">
      <c r="A27">
        <v>11</v>
      </c>
      <c r="B27" s="2" t="s">
        <v>1751</v>
      </c>
      <c r="I27" s="2">
        <v>1</v>
      </c>
      <c r="J27" s="7">
        <v>10000</v>
      </c>
      <c r="L27" s="20">
        <f>J27</f>
        <v>10000</v>
      </c>
    </row>
    <row r="28" spans="1:12" x14ac:dyDescent="0.3">
      <c r="A28" s="17"/>
      <c r="B28" s="17"/>
      <c r="C28" s="17"/>
      <c r="D28" s="17"/>
      <c r="E28" s="17"/>
      <c r="F28" s="17"/>
      <c r="G28" s="17"/>
      <c r="H28" s="17"/>
      <c r="I28" s="19"/>
      <c r="J28" s="18"/>
      <c r="K28" s="16"/>
      <c r="L28" s="37"/>
    </row>
    <row r="29" spans="1:12" ht="21" thickBot="1" x14ac:dyDescent="0.4">
      <c r="A29" s="126"/>
      <c r="B29" s="13" t="s">
        <v>1923</v>
      </c>
      <c r="C29" s="50"/>
      <c r="D29" s="50"/>
      <c r="E29" s="50"/>
      <c r="F29" s="50"/>
      <c r="G29" s="50"/>
      <c r="H29" s="50"/>
      <c r="I29" s="50"/>
      <c r="J29" s="181"/>
      <c r="K29" s="50"/>
      <c r="L29" s="9">
        <f>L33-L31</f>
        <v>159000</v>
      </c>
    </row>
    <row r="30" spans="1:12" ht="15" thickTop="1" x14ac:dyDescent="0.3">
      <c r="A30" s="17"/>
      <c r="B30" s="17"/>
      <c r="C30" s="17"/>
      <c r="D30" s="17"/>
      <c r="E30" s="17"/>
      <c r="F30" s="17"/>
      <c r="G30" s="17"/>
      <c r="H30" s="17"/>
      <c r="I30" s="19"/>
      <c r="J30" s="18"/>
      <c r="K30" s="16"/>
      <c r="L30" s="16"/>
    </row>
    <row r="31" spans="1:12" ht="21" thickBot="1" x14ac:dyDescent="0.4">
      <c r="B31" s="13" t="s">
        <v>0</v>
      </c>
      <c r="C31" s="50"/>
      <c r="D31" s="50"/>
      <c r="E31" s="50"/>
      <c r="F31" s="50"/>
      <c r="G31" s="50"/>
      <c r="H31" s="50"/>
      <c r="I31" s="99"/>
      <c r="K31" s="116"/>
      <c r="L31" s="9">
        <f>L7+L9+L11+L13+L15+L17+L19+L21+L23+L25+L27</f>
        <v>341000</v>
      </c>
    </row>
    <row r="32" spans="1:12" ht="15" thickTop="1" x14ac:dyDescent="0.3">
      <c r="A32" s="17"/>
      <c r="B32" s="17"/>
      <c r="C32" s="17"/>
      <c r="D32" s="17"/>
      <c r="E32" s="17"/>
      <c r="F32" s="17"/>
      <c r="G32" s="17"/>
      <c r="H32" s="17"/>
      <c r="I32" s="19"/>
      <c r="J32" s="18"/>
      <c r="K32" s="16"/>
      <c r="L32" s="16"/>
    </row>
    <row r="33" spans="1:12" ht="21" thickBot="1" x14ac:dyDescent="0.4">
      <c r="B33" s="13" t="s">
        <v>1822</v>
      </c>
      <c r="C33" s="50"/>
      <c r="D33" s="50"/>
      <c r="E33" s="50"/>
      <c r="F33" s="50"/>
      <c r="G33" s="50"/>
      <c r="H33" s="50"/>
      <c r="I33" s="99"/>
      <c r="K33" s="116"/>
      <c r="L33" s="9">
        <v>500000</v>
      </c>
    </row>
    <row r="34" spans="1:12" ht="15" thickTop="1" x14ac:dyDescent="0.3">
      <c r="A34" s="17"/>
      <c r="B34" s="17"/>
      <c r="C34" s="17"/>
      <c r="D34" s="17"/>
      <c r="E34" s="17"/>
      <c r="F34" s="17"/>
      <c r="G34" s="17"/>
      <c r="H34" s="17"/>
      <c r="I34" s="19"/>
      <c r="J34" s="18"/>
      <c r="K34" s="16"/>
      <c r="L34" s="16"/>
    </row>
    <row r="35" spans="1:12" x14ac:dyDescent="0.3">
      <c r="C35" s="8"/>
      <c r="D35" s="7"/>
      <c r="E35" s="7"/>
      <c r="F35"/>
      <c r="G35"/>
    </row>
    <row r="36" spans="1:12" x14ac:dyDescent="0.3">
      <c r="C36" s="8"/>
      <c r="D36" s="7"/>
      <c r="E36" s="7"/>
      <c r="F36"/>
      <c r="G36"/>
    </row>
    <row r="37" spans="1:12" x14ac:dyDescent="0.3">
      <c r="C37" s="8"/>
      <c r="D37" s="7"/>
      <c r="E37" s="7"/>
      <c r="F37"/>
      <c r="G37"/>
    </row>
    <row r="38" spans="1:12" x14ac:dyDescent="0.3">
      <c r="C38" s="8"/>
      <c r="D38" s="7"/>
      <c r="E38" s="7"/>
      <c r="F38"/>
      <c r="G38"/>
    </row>
    <row r="39" spans="1:12" ht="18" customHeight="1" x14ac:dyDescent="0.3">
      <c r="A39" s="5"/>
      <c r="B39" s="5"/>
      <c r="C39" s="5"/>
      <c r="D39" s="42"/>
      <c r="E39" s="42"/>
      <c r="F39" s="42"/>
      <c r="G39" s="42"/>
      <c r="H39" s="42"/>
      <c r="I39" s="42"/>
      <c r="J39" s="42"/>
      <c r="K39" s="41"/>
      <c r="L39" s="41"/>
    </row>
    <row r="40" spans="1:12" ht="18" customHeight="1" x14ac:dyDescent="0.3">
      <c r="A40" s="49" t="s">
        <v>1939</v>
      </c>
      <c r="B40" s="49"/>
      <c r="C40" s="49"/>
      <c r="D40" s="49"/>
      <c r="E40" s="49"/>
      <c r="F40" s="49"/>
      <c r="G40" s="45"/>
      <c r="H40" s="43"/>
      <c r="I40" s="43"/>
      <c r="J40" s="43"/>
      <c r="K40" s="43"/>
      <c r="L40" s="43"/>
    </row>
    <row r="41" spans="1:12" ht="18" customHeight="1" x14ac:dyDescent="0.3">
      <c r="A41" s="49" t="s">
        <v>1944</v>
      </c>
      <c r="B41" s="49"/>
      <c r="C41" s="49"/>
      <c r="D41" s="49"/>
      <c r="E41" s="49"/>
      <c r="F41" s="49"/>
      <c r="G41" s="45"/>
      <c r="H41" s="43"/>
      <c r="I41" s="43"/>
      <c r="J41" s="43"/>
      <c r="K41" s="43"/>
      <c r="L41" s="43"/>
    </row>
    <row r="42" spans="1:12" ht="18" customHeight="1" x14ac:dyDescent="0.3">
      <c r="A42" s="49" t="s">
        <v>1952</v>
      </c>
      <c r="B42" s="49"/>
      <c r="C42" s="49"/>
      <c r="D42" s="49"/>
      <c r="E42" s="49"/>
      <c r="F42" s="49"/>
      <c r="G42" s="45"/>
      <c r="H42" s="43"/>
      <c r="I42" s="43"/>
      <c r="J42" s="43"/>
      <c r="K42" s="43"/>
      <c r="L42" s="43"/>
    </row>
    <row r="43" spans="1:12" ht="18" customHeight="1" x14ac:dyDescent="0.3">
      <c r="A43" s="49" t="s">
        <v>1949</v>
      </c>
      <c r="B43" s="49"/>
      <c r="C43" s="49"/>
      <c r="D43" s="49"/>
      <c r="E43" s="49"/>
      <c r="F43" s="49"/>
      <c r="G43" s="45"/>
      <c r="H43" s="43"/>
      <c r="I43" s="43"/>
      <c r="J43" s="43"/>
      <c r="K43" s="43"/>
      <c r="L43" s="43"/>
    </row>
    <row r="44" spans="1:12" ht="18" customHeight="1" x14ac:dyDescent="0.3">
      <c r="A44" s="49" t="s">
        <v>2012</v>
      </c>
      <c r="B44" s="49"/>
      <c r="C44" s="49"/>
      <c r="D44" s="49"/>
      <c r="E44" s="49"/>
      <c r="F44" s="49"/>
      <c r="G44" s="45"/>
      <c r="H44" s="43"/>
      <c r="I44" s="43"/>
      <c r="J44" s="43"/>
      <c r="K44" s="43"/>
      <c r="L44" s="43"/>
    </row>
    <row r="45" spans="1:12" ht="18" customHeight="1" x14ac:dyDescent="0.3">
      <c r="A45" s="227" t="s">
        <v>1950</v>
      </c>
      <c r="B45" s="49"/>
      <c r="C45" s="49"/>
      <c r="D45" s="49"/>
      <c r="E45" s="49"/>
      <c r="F45" s="49"/>
      <c r="G45" s="45"/>
      <c r="H45" s="43"/>
      <c r="I45" s="43"/>
      <c r="J45" s="43"/>
      <c r="K45" s="43"/>
      <c r="L45" s="43"/>
    </row>
    <row r="46" spans="1:12" ht="18" customHeight="1" x14ac:dyDescent="0.3">
      <c r="A46" s="227" t="s">
        <v>1954</v>
      </c>
      <c r="B46" s="49"/>
      <c r="C46" s="49"/>
      <c r="D46" s="49"/>
      <c r="E46" s="49"/>
      <c r="F46" s="49"/>
      <c r="G46" s="45"/>
      <c r="H46" s="43"/>
      <c r="I46" s="43"/>
      <c r="J46" s="43"/>
      <c r="K46" s="43"/>
      <c r="L46" s="43"/>
    </row>
    <row r="47" spans="1:12" ht="18" customHeight="1" x14ac:dyDescent="0.3">
      <c r="A47" s="227" t="s">
        <v>1953</v>
      </c>
      <c r="B47" s="49"/>
      <c r="C47" s="49"/>
      <c r="D47" s="49"/>
      <c r="E47" s="49"/>
      <c r="F47" s="49"/>
      <c r="G47" s="45"/>
      <c r="H47" s="43"/>
      <c r="I47" s="43"/>
      <c r="J47" s="43"/>
      <c r="K47" s="43"/>
      <c r="L47" s="43"/>
    </row>
    <row r="48" spans="1:12" ht="18" customHeight="1" x14ac:dyDescent="0.3">
      <c r="A48" s="227" t="s">
        <v>1951</v>
      </c>
      <c r="B48" s="49"/>
      <c r="C48" s="49"/>
      <c r="D48" s="49"/>
      <c r="E48" s="49"/>
      <c r="F48" s="49"/>
      <c r="G48" s="45"/>
      <c r="H48" s="43"/>
      <c r="I48" s="43"/>
      <c r="J48" s="43"/>
      <c r="K48" s="43"/>
      <c r="L48" s="43"/>
    </row>
    <row r="49" spans="1:12" ht="18" customHeight="1" x14ac:dyDescent="0.3">
      <c r="A49" s="49" t="s">
        <v>2011</v>
      </c>
      <c r="B49" s="49"/>
      <c r="C49" s="49"/>
      <c r="D49" s="49"/>
      <c r="E49" s="49"/>
      <c r="F49" s="49"/>
      <c r="G49" s="45"/>
      <c r="H49" s="43"/>
      <c r="I49" s="43"/>
      <c r="J49" s="43"/>
      <c r="K49" s="43"/>
      <c r="L49" s="43"/>
    </row>
    <row r="50" spans="1:12" ht="18" customHeight="1" x14ac:dyDescent="0.3">
      <c r="A50" s="49" t="s">
        <v>1897</v>
      </c>
      <c r="B50" s="49"/>
      <c r="C50" s="49"/>
      <c r="D50" s="49"/>
      <c r="E50" s="49"/>
      <c r="F50" s="49"/>
      <c r="G50" s="45"/>
      <c r="H50" s="43"/>
      <c r="I50" s="43"/>
      <c r="J50" s="43"/>
      <c r="K50" s="43"/>
      <c r="L50" s="43"/>
    </row>
    <row r="51" spans="1:12" ht="18" customHeight="1" x14ac:dyDescent="0.3">
      <c r="A51" s="231" t="s">
        <v>1940</v>
      </c>
      <c r="B51" s="231"/>
      <c r="C51" s="230"/>
      <c r="D51" s="230"/>
      <c r="E51" s="230"/>
      <c r="F51" s="230"/>
      <c r="G51" s="230"/>
      <c r="H51" s="43"/>
      <c r="I51" s="43"/>
      <c r="J51" s="43"/>
      <c r="K51" s="43"/>
      <c r="L51" s="43"/>
    </row>
    <row r="52" spans="1:12" ht="18" customHeight="1" x14ac:dyDescent="0.3">
      <c r="A52" s="5"/>
      <c r="B52" s="5"/>
      <c r="C52" s="5"/>
      <c r="D52" s="42"/>
      <c r="E52" s="42"/>
      <c r="F52" s="42"/>
      <c r="G52" s="42"/>
      <c r="H52" s="42"/>
      <c r="I52" s="42"/>
      <c r="J52" s="42"/>
      <c r="K52" s="41"/>
      <c r="L52" s="41"/>
    </row>
    <row r="53" spans="1:12" x14ac:dyDescent="0.3">
      <c r="C53" s="8"/>
      <c r="D53" s="7"/>
      <c r="E53" s="7"/>
      <c r="F53"/>
      <c r="G53"/>
    </row>
    <row r="54" spans="1:12" x14ac:dyDescent="0.3">
      <c r="C54" s="8"/>
      <c r="D54" s="7"/>
      <c r="E54" s="7"/>
      <c r="F54"/>
      <c r="G54"/>
    </row>
    <row r="55" spans="1:12" x14ac:dyDescent="0.3">
      <c r="C55" s="8"/>
      <c r="D55" s="7"/>
      <c r="E55" s="7"/>
      <c r="F55"/>
      <c r="G55"/>
    </row>
    <row r="56" spans="1:12" x14ac:dyDescent="0.3">
      <c r="C56" s="8"/>
      <c r="D56" s="7"/>
      <c r="E56" s="7"/>
      <c r="F56"/>
      <c r="G56"/>
    </row>
    <row r="57" spans="1:12" x14ac:dyDescent="0.3">
      <c r="B57" s="5" t="s">
        <v>1890</v>
      </c>
      <c r="C57" s="8"/>
      <c r="D57" s="7"/>
      <c r="E57" s="7"/>
      <c r="F57"/>
      <c r="G57"/>
      <c r="H57" s="25"/>
    </row>
    <row r="58" spans="1:12" x14ac:dyDescent="0.3">
      <c r="B58" s="17"/>
      <c r="C58" s="8"/>
      <c r="D58" s="7"/>
      <c r="E58" s="7"/>
      <c r="F58"/>
      <c r="G58"/>
    </row>
    <row r="59" spans="1:12" x14ac:dyDescent="0.3">
      <c r="B59" s="39" t="s">
        <v>1892</v>
      </c>
      <c r="C59" s="8"/>
      <c r="D59" s="7"/>
      <c r="E59" s="7"/>
      <c r="F59"/>
      <c r="G59"/>
      <c r="H59" s="25"/>
    </row>
    <row r="60" spans="1:12" x14ac:dyDescent="0.3">
      <c r="B60" s="39" t="s">
        <v>1891</v>
      </c>
      <c r="C60" s="8"/>
      <c r="D60" s="7"/>
      <c r="E60" s="7"/>
      <c r="F60"/>
      <c r="G60"/>
      <c r="H60" s="25"/>
    </row>
    <row r="61" spans="1:12" x14ac:dyDescent="0.3">
      <c r="B61" s="17"/>
      <c r="C61" s="8"/>
      <c r="D61" s="7"/>
      <c r="E61" s="7"/>
      <c r="F61"/>
      <c r="G61"/>
    </row>
    <row r="62" spans="1:12" x14ac:dyDescent="0.3">
      <c r="C62" s="8"/>
      <c r="D62" s="7"/>
      <c r="E62" s="1"/>
      <c r="F62"/>
      <c r="G62"/>
    </row>
    <row r="63" spans="1:12" x14ac:dyDescent="0.3">
      <c r="C63" s="8"/>
      <c r="D63" s="7"/>
      <c r="E63" s="1"/>
      <c r="F63"/>
      <c r="G63"/>
    </row>
    <row r="64" spans="1:12" x14ac:dyDescent="0.3">
      <c r="C64" s="8"/>
      <c r="D64" s="7"/>
      <c r="E64" s="1"/>
      <c r="F64"/>
      <c r="G64"/>
    </row>
    <row r="65" spans="2:8" x14ac:dyDescent="0.3">
      <c r="C65" s="8"/>
      <c r="D65" s="7"/>
      <c r="E65" s="1"/>
      <c r="F65"/>
      <c r="G65"/>
    </row>
    <row r="66" spans="2:8" x14ac:dyDescent="0.3">
      <c r="B66" s="5" t="s">
        <v>1909</v>
      </c>
      <c r="C66" s="8"/>
      <c r="D66" s="7"/>
      <c r="E66" s="1"/>
      <c r="F66"/>
      <c r="G66"/>
      <c r="H66" s="25"/>
    </row>
    <row r="67" spans="2:8" x14ac:dyDescent="0.3">
      <c r="B67" s="39"/>
      <c r="C67" s="8"/>
      <c r="D67" s="7"/>
      <c r="E67" s="1"/>
      <c r="F67"/>
      <c r="G67"/>
      <c r="H67" s="25"/>
    </row>
    <row r="68" spans="2:8" x14ac:dyDescent="0.3">
      <c r="B68" s="39" t="s">
        <v>2013</v>
      </c>
      <c r="C68" s="8"/>
      <c r="D68" s="7"/>
      <c r="E68" s="1"/>
      <c r="F68"/>
      <c r="G68"/>
      <c r="H68" s="25"/>
    </row>
    <row r="69" spans="2:8" x14ac:dyDescent="0.3">
      <c r="B69" s="39" t="s">
        <v>1895</v>
      </c>
      <c r="C69" s="8"/>
      <c r="D69" s="7"/>
      <c r="E69" s="1"/>
      <c r="F69"/>
      <c r="G69"/>
      <c r="H69" s="25"/>
    </row>
    <row r="70" spans="2:8" x14ac:dyDescent="0.3">
      <c r="B70" s="39" t="s">
        <v>1896</v>
      </c>
      <c r="C70" s="8"/>
      <c r="D70" s="7"/>
      <c r="E70" s="1"/>
      <c r="F70"/>
      <c r="G70"/>
      <c r="H70" s="25"/>
    </row>
    <row r="71" spans="2:8" x14ac:dyDescent="0.3">
      <c r="B71" s="39" t="s">
        <v>1910</v>
      </c>
      <c r="C71" s="8"/>
      <c r="D71" s="7"/>
      <c r="E71" s="1"/>
      <c r="F71"/>
      <c r="G71"/>
      <c r="H71" s="25"/>
    </row>
    <row r="72" spans="2:8" x14ac:dyDescent="0.3">
      <c r="B72" s="17"/>
      <c r="C72" s="8"/>
      <c r="D72" s="7"/>
      <c r="E72" s="1"/>
      <c r="F72"/>
      <c r="G72"/>
    </row>
    <row r="73" spans="2:8" x14ac:dyDescent="0.3">
      <c r="B73" s="39" t="s">
        <v>1893</v>
      </c>
      <c r="C73" s="8"/>
      <c r="D73" s="7"/>
      <c r="E73" s="1"/>
      <c r="F73"/>
      <c r="G73"/>
      <c r="H73" s="221"/>
    </row>
    <row r="74" spans="2:8" x14ac:dyDescent="0.3">
      <c r="B74" s="39" t="s">
        <v>1894</v>
      </c>
      <c r="C74" s="3"/>
      <c r="D74" s="7"/>
      <c r="E74" s="1"/>
      <c r="F74"/>
      <c r="G74"/>
      <c r="H74" s="25"/>
    </row>
    <row r="75" spans="2:8" x14ac:dyDescent="0.3">
      <c r="B75" s="56"/>
      <c r="C75" s="3"/>
      <c r="D75" s="7"/>
      <c r="E75" s="1"/>
      <c r="F75"/>
      <c r="G75"/>
      <c r="H75" s="25"/>
    </row>
    <row r="76" spans="2:8" x14ac:dyDescent="0.3">
      <c r="B76"/>
      <c r="C76" s="3"/>
      <c r="D76" s="7"/>
      <c r="E76" s="1"/>
      <c r="F76"/>
      <c r="G76"/>
      <c r="H76"/>
    </row>
    <row r="77" spans="2:8" x14ac:dyDescent="0.3">
      <c r="B77"/>
      <c r="C77" s="3"/>
      <c r="D77" s="7"/>
      <c r="E77" s="1"/>
      <c r="F77"/>
      <c r="G77"/>
      <c r="H77"/>
    </row>
    <row r="78" spans="2:8" x14ac:dyDescent="0.3">
      <c r="B78" s="25"/>
      <c r="C78" s="3"/>
      <c r="D78" s="7"/>
      <c r="E78" s="1"/>
      <c r="F78"/>
      <c r="G78"/>
      <c r="H78"/>
    </row>
    <row r="79" spans="2:8" x14ac:dyDescent="0.3">
      <c r="B79" s="25"/>
      <c r="C79" s="3"/>
      <c r="D79" s="1"/>
      <c r="E79" s="1"/>
      <c r="F79"/>
      <c r="G79"/>
      <c r="H79" s="25"/>
    </row>
    <row r="80" spans="2:8" x14ac:dyDescent="0.3">
      <c r="B80" s="5" t="s">
        <v>1898</v>
      </c>
      <c r="C80" s="3"/>
      <c r="D80" s="1"/>
      <c r="E80" s="1"/>
      <c r="F80"/>
      <c r="G80"/>
      <c r="H80" s="25"/>
    </row>
    <row r="81" spans="2:8" x14ac:dyDescent="0.3">
      <c r="B81" s="40"/>
      <c r="C81" s="3"/>
      <c r="D81" s="1"/>
      <c r="E81" s="1"/>
      <c r="F81"/>
      <c r="G81"/>
      <c r="H81" s="25"/>
    </row>
    <row r="82" spans="2:8" x14ac:dyDescent="0.3">
      <c r="B82" s="111" t="s">
        <v>1899</v>
      </c>
      <c r="C82" s="3"/>
      <c r="D82" s="1"/>
      <c r="E82" s="1"/>
      <c r="F82"/>
      <c r="G82"/>
      <c r="H82" s="222"/>
    </row>
    <row r="83" spans="2:8" x14ac:dyDescent="0.3">
      <c r="B83" s="40"/>
      <c r="D83" s="1"/>
      <c r="E83" s="1"/>
      <c r="F83"/>
      <c r="G83"/>
      <c r="H83" s="31"/>
    </row>
    <row r="84" spans="2:8" x14ac:dyDescent="0.3">
      <c r="B84" s="25"/>
      <c r="D84" s="1"/>
      <c r="E84" s="1"/>
      <c r="F84"/>
      <c r="G84"/>
      <c r="H84" s="222"/>
    </row>
    <row r="85" spans="2:8" x14ac:dyDescent="0.3">
      <c r="B85" s="25"/>
      <c r="D85" s="1"/>
      <c r="E85" s="1"/>
      <c r="F85"/>
      <c r="G85"/>
      <c r="H85" s="25"/>
    </row>
    <row r="86" spans="2:8" x14ac:dyDescent="0.3">
      <c r="B86" s="25"/>
      <c r="D86" s="1"/>
      <c r="E86" s="1"/>
      <c r="F86"/>
      <c r="G86"/>
      <c r="H86" s="25"/>
    </row>
    <row r="87" spans="2:8" x14ac:dyDescent="0.3">
      <c r="B87" s="25"/>
      <c r="D87" s="1"/>
      <c r="E87" s="1"/>
      <c r="F87"/>
      <c r="G87"/>
      <c r="H87" s="25"/>
    </row>
    <row r="88" spans="2:8" x14ac:dyDescent="0.3">
      <c r="B88" s="5" t="s">
        <v>1900</v>
      </c>
      <c r="D88" s="1"/>
      <c r="E88" s="1"/>
      <c r="F88"/>
      <c r="G88"/>
      <c r="H88" s="25"/>
    </row>
    <row r="89" spans="2:8" x14ac:dyDescent="0.3">
      <c r="B89" s="39"/>
      <c r="D89" s="1"/>
      <c r="E89" s="1"/>
      <c r="F89"/>
      <c r="G89"/>
      <c r="H89" s="25"/>
    </row>
    <row r="90" spans="2:8" x14ac:dyDescent="0.3">
      <c r="B90" s="39" t="s">
        <v>1907</v>
      </c>
      <c r="D90" s="1"/>
      <c r="E90" s="1"/>
      <c r="F90"/>
      <c r="G90"/>
      <c r="H90" s="25"/>
    </row>
    <row r="91" spans="2:8" x14ac:dyDescent="0.3">
      <c r="B91" s="39" t="s">
        <v>1901</v>
      </c>
      <c r="D91" s="1"/>
      <c r="E91" s="1"/>
      <c r="F91"/>
      <c r="G91"/>
      <c r="H91" s="25"/>
    </row>
    <row r="92" spans="2:8" x14ac:dyDescent="0.3">
      <c r="B92" s="39" t="s">
        <v>1902</v>
      </c>
      <c r="D92" s="1"/>
      <c r="E92" s="1"/>
      <c r="F92"/>
      <c r="G92"/>
      <c r="H92" s="25"/>
    </row>
    <row r="93" spans="2:8" x14ac:dyDescent="0.3">
      <c r="B93" s="39" t="s">
        <v>1903</v>
      </c>
      <c r="D93" s="1"/>
      <c r="E93" s="1"/>
      <c r="F93"/>
      <c r="G93"/>
      <c r="H93" s="25"/>
    </row>
    <row r="94" spans="2:8" x14ac:dyDescent="0.3">
      <c r="B94" s="39"/>
      <c r="D94" s="1"/>
      <c r="E94" s="1"/>
      <c r="F94"/>
      <c r="G94"/>
      <c r="H94" s="25"/>
    </row>
    <row r="95" spans="2:8" x14ac:dyDescent="0.3">
      <c r="B95" s="39" t="s">
        <v>1904</v>
      </c>
      <c r="D95" s="1"/>
      <c r="E95" s="1"/>
      <c r="F95"/>
      <c r="G95"/>
      <c r="H95" s="25"/>
    </row>
    <row r="96" spans="2:8" x14ac:dyDescent="0.3">
      <c r="B96" s="39" t="s">
        <v>1905</v>
      </c>
      <c r="D96" s="1"/>
      <c r="E96" s="1"/>
      <c r="F96"/>
      <c r="G96"/>
      <c r="H96" s="25"/>
    </row>
    <row r="97" spans="2:8" x14ac:dyDescent="0.3">
      <c r="B97" s="39" t="s">
        <v>1906</v>
      </c>
      <c r="D97" s="1"/>
      <c r="E97" s="1"/>
      <c r="F97"/>
      <c r="G97"/>
      <c r="H97" s="25"/>
    </row>
    <row r="98" spans="2:8" x14ac:dyDescent="0.3">
      <c r="B98" s="39"/>
      <c r="D98" s="1"/>
      <c r="E98" s="1"/>
      <c r="F98"/>
      <c r="G98"/>
      <c r="H98" s="25"/>
    </row>
    <row r="99" spans="2:8" x14ac:dyDescent="0.3">
      <c r="B99" s="39" t="s">
        <v>1908</v>
      </c>
      <c r="D99" s="1"/>
      <c r="E99" s="1"/>
      <c r="F99"/>
      <c r="G99"/>
      <c r="H99" s="25"/>
    </row>
    <row r="100" spans="2:8" x14ac:dyDescent="0.3">
      <c r="B100" s="39"/>
      <c r="D100" s="1"/>
      <c r="E100" s="1"/>
      <c r="F100"/>
      <c r="G100"/>
      <c r="H100" s="25"/>
    </row>
    <row r="101" spans="2:8" x14ac:dyDescent="0.3">
      <c r="D101" s="1"/>
      <c r="E101" s="1"/>
      <c r="F101"/>
      <c r="G101"/>
      <c r="H101" s="25"/>
    </row>
    <row r="102" spans="2:8" x14ac:dyDescent="0.3">
      <c r="D102" s="1"/>
      <c r="E102" s="1"/>
      <c r="F102"/>
      <c r="G102"/>
    </row>
    <row r="103" spans="2:8" x14ac:dyDescent="0.3">
      <c r="B103"/>
      <c r="D103" s="1"/>
      <c r="E103" s="1"/>
      <c r="F103"/>
      <c r="G103"/>
    </row>
    <row r="104" spans="2:8" x14ac:dyDescent="0.3">
      <c r="B104"/>
      <c r="D104" s="1"/>
      <c r="E104" s="1"/>
      <c r="F104"/>
      <c r="G104"/>
    </row>
    <row r="105" spans="2:8" x14ac:dyDescent="0.3">
      <c r="B105"/>
      <c r="D105" s="1"/>
      <c r="E105" s="1"/>
      <c r="F105"/>
      <c r="G105"/>
    </row>
  </sheetData>
  <sheetProtection algorithmName="SHA-512" hashValue="VF60YM80yfpYViDhE2xH7A18C41vvETmkO1dT9qyuQJJSPtFyNda0i/39WZGdTfcMY8S9gvqF2dHmd8Lz/IhLw==" saltValue="n7W7y6x39TE1ClwnxvZtwQ==" spinCount="100000" sheet="1" insertHyperlinks="0"/>
  <mergeCells count="4">
    <mergeCell ref="A1:L1"/>
    <mergeCell ref="A2:B2"/>
    <mergeCell ref="A3:I3"/>
    <mergeCell ref="A51:G51"/>
  </mergeCells>
  <hyperlinks>
    <hyperlink ref="B82" r:id="rId1" xr:uid="{3187ADAB-D5C9-4EA1-B5BF-A68370B2D5D6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B2E1-8A87-4296-9504-F1E3ADE31A49}">
  <sheetPr codeName="Tabelle22">
    <pageSetUpPr fitToPage="1"/>
  </sheetPr>
  <dimension ref="A1:L114"/>
  <sheetViews>
    <sheetView zoomScale="90" zoomScaleNormal="90" workbookViewId="0">
      <pane ySplit="6" topLeftCell="A7" activePane="bottomLeft" state="frozen"/>
      <selection activeCell="B45" sqref="B45"/>
      <selection pane="bottomLeft" activeCell="B71" sqref="B71:B114"/>
    </sheetView>
  </sheetViews>
  <sheetFormatPr baseColWidth="10" defaultRowHeight="14.4" x14ac:dyDescent="0.3"/>
  <cols>
    <col min="1" max="1" width="10.44140625" customWidth="1"/>
    <col min="2" max="2" width="125.33203125" style="2" customWidth="1"/>
    <col min="3" max="7" width="9.44140625" style="2" customWidth="1"/>
    <col min="8" max="8" width="9.77734375" style="2" customWidth="1"/>
    <col min="9" max="9" width="10.44140625" style="2" customWidth="1"/>
    <col min="10" max="10" width="20.5546875" style="7" customWidth="1"/>
    <col min="11" max="11" width="21.44140625" customWidth="1"/>
    <col min="12" max="12" width="25.21875" customWidth="1"/>
    <col min="14" max="14" width="13.88671875" bestFit="1" customWidth="1"/>
  </cols>
  <sheetData>
    <row r="1" spans="1:12" ht="27" customHeight="1" x14ac:dyDescent="0.3">
      <c r="A1" s="229" t="s">
        <v>1824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1978</v>
      </c>
      <c r="B2" s="229"/>
      <c r="C2" s="48"/>
      <c r="D2" s="48"/>
      <c r="E2" s="48"/>
      <c r="F2" s="48"/>
      <c r="G2" s="48"/>
      <c r="H2" s="48"/>
      <c r="I2" s="44"/>
      <c r="J2" s="127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178"/>
      <c r="K3" s="43"/>
      <c r="L3" s="43"/>
    </row>
    <row r="4" spans="1:12" x14ac:dyDescent="0.3">
      <c r="A4" s="5"/>
      <c r="B4" s="4"/>
      <c r="C4" s="4"/>
      <c r="D4" s="4"/>
      <c r="E4" s="4"/>
      <c r="F4" s="4"/>
      <c r="G4" s="4"/>
      <c r="H4" s="4"/>
      <c r="I4" s="5"/>
      <c r="J4" s="179"/>
      <c r="K4" s="41"/>
      <c r="L4" s="41"/>
    </row>
    <row r="5" spans="1:12" s="72" customFormat="1" ht="13.2" customHeight="1" x14ac:dyDescent="0.3">
      <c r="A5" s="68" t="s">
        <v>666</v>
      </c>
      <c r="B5" s="176" t="s">
        <v>667</v>
      </c>
      <c r="C5" s="176"/>
      <c r="D5" s="176"/>
      <c r="E5" s="176"/>
      <c r="F5" s="176"/>
      <c r="G5" s="176"/>
      <c r="H5" s="176"/>
      <c r="I5" s="70" t="s">
        <v>668</v>
      </c>
      <c r="J5" s="180" t="s">
        <v>86</v>
      </c>
      <c r="K5" s="70"/>
      <c r="L5" s="71" t="s">
        <v>0</v>
      </c>
    </row>
    <row r="6" spans="1:12" x14ac:dyDescent="0.3">
      <c r="A6" s="40"/>
      <c r="B6" s="17"/>
      <c r="C6" s="17"/>
      <c r="D6" s="17"/>
      <c r="E6" s="17"/>
      <c r="F6" s="17"/>
      <c r="G6" s="17"/>
      <c r="H6" s="17"/>
      <c r="I6" s="39"/>
      <c r="J6" s="87"/>
      <c r="K6" s="37"/>
      <c r="L6" s="37"/>
    </row>
    <row r="7" spans="1:12" x14ac:dyDescent="0.3">
      <c r="A7">
        <v>1</v>
      </c>
      <c r="B7" s="2" t="s">
        <v>1752</v>
      </c>
      <c r="I7" s="2">
        <v>1</v>
      </c>
      <c r="J7" s="7">
        <v>5000</v>
      </c>
      <c r="L7" s="20">
        <f>J7</f>
        <v>5000</v>
      </c>
    </row>
    <row r="8" spans="1:12" x14ac:dyDescent="0.3">
      <c r="A8" s="17"/>
      <c r="B8" s="17"/>
      <c r="C8" s="17"/>
      <c r="D8" s="17"/>
      <c r="E8" s="17"/>
      <c r="F8" s="17"/>
      <c r="G8" s="17"/>
      <c r="H8" s="17"/>
      <c r="I8" s="19"/>
      <c r="J8" s="18"/>
      <c r="K8" s="16"/>
      <c r="L8" s="37"/>
    </row>
    <row r="9" spans="1:12" x14ac:dyDescent="0.3">
      <c r="A9">
        <v>2</v>
      </c>
      <c r="B9" s="2" t="s">
        <v>1758</v>
      </c>
      <c r="I9" s="2">
        <v>1</v>
      </c>
      <c r="J9" s="7">
        <v>5000</v>
      </c>
      <c r="L9" s="20">
        <f>J9</f>
        <v>5000</v>
      </c>
    </row>
    <row r="10" spans="1:12" x14ac:dyDescent="0.3">
      <c r="A10" s="17"/>
      <c r="B10" s="17"/>
      <c r="C10" s="17"/>
      <c r="D10" s="17"/>
      <c r="E10" s="17"/>
      <c r="F10" s="17"/>
      <c r="G10" s="17"/>
      <c r="H10" s="17"/>
      <c r="I10" s="19"/>
      <c r="J10" s="18"/>
      <c r="K10" s="16"/>
      <c r="L10" s="37"/>
    </row>
    <row r="11" spans="1:12" x14ac:dyDescent="0.3">
      <c r="A11">
        <v>3</v>
      </c>
      <c r="B11" s="106" t="s">
        <v>1754</v>
      </c>
      <c r="C11" s="106"/>
      <c r="D11" s="106"/>
      <c r="E11" s="106"/>
      <c r="F11" s="106"/>
      <c r="G11" s="106"/>
      <c r="H11" s="106"/>
      <c r="I11" s="2">
        <v>1</v>
      </c>
      <c r="J11" s="7">
        <v>5000</v>
      </c>
      <c r="L11" s="20">
        <f>J11</f>
        <v>5000</v>
      </c>
    </row>
    <row r="12" spans="1:12" x14ac:dyDescent="0.3">
      <c r="A12" s="17"/>
      <c r="B12" s="17"/>
      <c r="C12" s="17"/>
      <c r="D12" s="17"/>
      <c r="E12" s="17"/>
      <c r="F12" s="17"/>
      <c r="G12" s="17"/>
      <c r="H12" s="17"/>
      <c r="I12" s="19"/>
      <c r="J12" s="18"/>
      <c r="K12" s="16"/>
      <c r="L12" s="37"/>
    </row>
    <row r="13" spans="1:12" x14ac:dyDescent="0.3">
      <c r="A13">
        <v>4</v>
      </c>
      <c r="B13" s="2" t="s">
        <v>1753</v>
      </c>
      <c r="I13" s="2">
        <v>1</v>
      </c>
      <c r="J13" s="7">
        <v>5000</v>
      </c>
      <c r="L13" s="20">
        <f>J13</f>
        <v>5000</v>
      </c>
    </row>
    <row r="14" spans="1:12" x14ac:dyDescent="0.3">
      <c r="A14" s="17"/>
      <c r="B14" s="17"/>
      <c r="C14" s="17"/>
      <c r="D14" s="17"/>
      <c r="E14" s="17"/>
      <c r="F14" s="17"/>
      <c r="G14" s="17"/>
      <c r="H14" s="17"/>
      <c r="I14" s="19"/>
      <c r="J14" s="18"/>
      <c r="K14" s="16"/>
      <c r="L14" s="37"/>
    </row>
    <row r="15" spans="1:12" x14ac:dyDescent="0.3">
      <c r="A15">
        <v>5</v>
      </c>
      <c r="B15" s="2" t="s">
        <v>1755</v>
      </c>
      <c r="I15" s="2">
        <v>1</v>
      </c>
      <c r="J15" s="7">
        <v>5000</v>
      </c>
      <c r="L15" s="20">
        <f>J15</f>
        <v>5000</v>
      </c>
    </row>
    <row r="16" spans="1:12" x14ac:dyDescent="0.3">
      <c r="A16" s="17"/>
      <c r="B16" s="17"/>
      <c r="C16" s="17"/>
      <c r="D16" s="17"/>
      <c r="E16" s="17"/>
      <c r="F16" s="17"/>
      <c r="G16" s="17"/>
      <c r="H16" s="17"/>
      <c r="I16" s="19"/>
      <c r="J16" s="18"/>
      <c r="K16" s="16"/>
      <c r="L16" s="37"/>
    </row>
    <row r="17" spans="1:12" x14ac:dyDescent="0.3">
      <c r="A17">
        <v>6</v>
      </c>
      <c r="B17" s="2" t="s">
        <v>1756</v>
      </c>
      <c r="I17" s="2">
        <v>1</v>
      </c>
      <c r="J17" s="7">
        <v>5000</v>
      </c>
      <c r="L17" s="20">
        <f>J17</f>
        <v>5000</v>
      </c>
    </row>
    <row r="18" spans="1:12" x14ac:dyDescent="0.3">
      <c r="A18" s="17"/>
      <c r="B18" s="17"/>
      <c r="C18" s="17"/>
      <c r="D18" s="17"/>
      <c r="E18" s="17"/>
      <c r="F18" s="17"/>
      <c r="G18" s="17"/>
      <c r="H18" s="17"/>
      <c r="I18" s="19"/>
      <c r="J18" s="18"/>
      <c r="K18" s="16"/>
      <c r="L18" s="37"/>
    </row>
    <row r="19" spans="1:12" x14ac:dyDescent="0.3">
      <c r="A19">
        <v>7</v>
      </c>
      <c r="B19" s="2" t="s">
        <v>1757</v>
      </c>
      <c r="I19" s="2">
        <v>1</v>
      </c>
      <c r="J19" s="7">
        <v>5000</v>
      </c>
      <c r="L19" s="20">
        <f>J19</f>
        <v>5000</v>
      </c>
    </row>
    <row r="20" spans="1:12" x14ac:dyDescent="0.3">
      <c r="A20" s="17"/>
      <c r="B20" s="17"/>
      <c r="C20" s="17"/>
      <c r="D20" s="17"/>
      <c r="E20" s="17"/>
      <c r="F20" s="17"/>
      <c r="G20" s="17"/>
      <c r="H20" s="17"/>
      <c r="I20" s="19"/>
      <c r="J20" s="18"/>
      <c r="K20" s="16"/>
      <c r="L20" s="37"/>
    </row>
    <row r="21" spans="1:12" x14ac:dyDescent="0.3">
      <c r="A21">
        <v>8</v>
      </c>
      <c r="B21" s="2" t="s">
        <v>1803</v>
      </c>
      <c r="I21" s="2">
        <v>1</v>
      </c>
      <c r="J21" s="7">
        <v>5000</v>
      </c>
      <c r="L21" s="20">
        <f>J21</f>
        <v>5000</v>
      </c>
    </row>
    <row r="22" spans="1:12" x14ac:dyDescent="0.3">
      <c r="A22" s="17"/>
      <c r="B22" s="17"/>
      <c r="C22" s="17"/>
      <c r="D22" s="17"/>
      <c r="E22" s="17"/>
      <c r="F22" s="17"/>
      <c r="G22" s="17"/>
      <c r="H22" s="17"/>
      <c r="I22" s="19"/>
      <c r="J22" s="18"/>
      <c r="K22" s="16"/>
      <c r="L22" s="37"/>
    </row>
    <row r="23" spans="1:12" x14ac:dyDescent="0.3">
      <c r="A23">
        <v>9</v>
      </c>
      <c r="B23" s="2" t="s">
        <v>1804</v>
      </c>
      <c r="I23" s="2">
        <v>1</v>
      </c>
      <c r="J23" s="7">
        <v>5000</v>
      </c>
      <c r="L23" s="20">
        <f>J23</f>
        <v>5000</v>
      </c>
    </row>
    <row r="24" spans="1:12" x14ac:dyDescent="0.3">
      <c r="A24" s="17"/>
      <c r="B24" s="17"/>
      <c r="C24" s="17"/>
      <c r="D24" s="17"/>
      <c r="E24" s="17"/>
      <c r="F24" s="17"/>
      <c r="G24" s="17"/>
      <c r="H24" s="17"/>
      <c r="I24" s="19"/>
      <c r="J24" s="18"/>
      <c r="K24" s="16"/>
      <c r="L24" s="37"/>
    </row>
    <row r="25" spans="1:12" x14ac:dyDescent="0.3">
      <c r="A25">
        <v>10</v>
      </c>
      <c r="B25" s="2" t="s">
        <v>1805</v>
      </c>
      <c r="I25" s="2">
        <v>1</v>
      </c>
      <c r="J25" s="7">
        <v>5000</v>
      </c>
      <c r="L25" s="20">
        <f>J25</f>
        <v>5000</v>
      </c>
    </row>
    <row r="26" spans="1:12" x14ac:dyDescent="0.3">
      <c r="A26" s="17"/>
      <c r="B26" s="17"/>
      <c r="C26" s="17"/>
      <c r="D26" s="17"/>
      <c r="E26" s="17"/>
      <c r="F26" s="17"/>
      <c r="G26" s="17"/>
      <c r="H26" s="17"/>
      <c r="I26" s="19"/>
      <c r="J26" s="18"/>
      <c r="K26" s="16"/>
      <c r="L26" s="16"/>
    </row>
    <row r="27" spans="1:12" ht="21" thickBot="1" x14ac:dyDescent="0.4">
      <c r="A27" s="126"/>
      <c r="B27" s="13" t="s">
        <v>1923</v>
      </c>
      <c r="C27" s="50"/>
      <c r="D27" s="50"/>
      <c r="E27" s="50"/>
      <c r="F27" s="50"/>
      <c r="G27" s="50"/>
      <c r="H27" s="50"/>
      <c r="I27" s="50"/>
      <c r="J27" s="181"/>
      <c r="K27" s="50"/>
      <c r="L27" s="9">
        <f>L31-L29</f>
        <v>20000</v>
      </c>
    </row>
    <row r="28" spans="1:12" ht="15" thickTop="1" x14ac:dyDescent="0.3">
      <c r="A28" s="17"/>
      <c r="B28" s="17"/>
      <c r="C28" s="17"/>
      <c r="D28" s="17"/>
      <c r="E28" s="17"/>
      <c r="F28" s="17"/>
      <c r="G28" s="17"/>
      <c r="H28" s="17"/>
      <c r="I28" s="19"/>
      <c r="J28" s="18"/>
      <c r="K28" s="16"/>
      <c r="L28" s="16"/>
    </row>
    <row r="29" spans="1:12" ht="21" thickBot="1" x14ac:dyDescent="0.4">
      <c r="B29" s="13" t="s">
        <v>0</v>
      </c>
      <c r="C29" s="50"/>
      <c r="D29" s="50"/>
      <c r="E29" s="50"/>
      <c r="F29" s="50"/>
      <c r="G29" s="50"/>
      <c r="H29" s="50"/>
      <c r="I29" s="99"/>
      <c r="K29" s="116"/>
      <c r="L29" s="9">
        <f>L7+L9+L11+L13+L15+L17+L19+L21+L23+L25</f>
        <v>50000</v>
      </c>
    </row>
    <row r="30" spans="1:12" ht="15" thickTop="1" x14ac:dyDescent="0.3">
      <c r="A30" s="17"/>
      <c r="B30" s="17"/>
      <c r="C30" s="17"/>
      <c r="D30" s="17"/>
      <c r="E30" s="17"/>
      <c r="F30" s="17"/>
      <c r="G30" s="17"/>
      <c r="H30" s="17"/>
      <c r="I30" s="19"/>
      <c r="J30" s="18"/>
      <c r="K30" s="16"/>
      <c r="L30" s="16"/>
    </row>
    <row r="31" spans="1:12" ht="21" thickBot="1" x14ac:dyDescent="0.4">
      <c r="B31" s="13" t="s">
        <v>1823</v>
      </c>
      <c r="C31" s="50"/>
      <c r="D31" s="50"/>
      <c r="E31" s="50"/>
      <c r="F31" s="50"/>
      <c r="G31" s="50"/>
      <c r="H31" s="50"/>
      <c r="I31" s="99"/>
      <c r="K31" s="116"/>
      <c r="L31" s="9">
        <v>70000</v>
      </c>
    </row>
    <row r="32" spans="1:12" ht="15" thickTop="1" x14ac:dyDescent="0.3">
      <c r="A32" s="17"/>
      <c r="B32" s="17"/>
      <c r="C32" s="17"/>
      <c r="D32" s="17"/>
      <c r="E32" s="17"/>
      <c r="F32" s="17"/>
      <c r="G32" s="17"/>
      <c r="H32" s="17"/>
      <c r="I32" s="19"/>
      <c r="J32" s="18"/>
      <c r="K32" s="16"/>
      <c r="L32" s="16"/>
    </row>
    <row r="37" spans="1:12" ht="18" customHeight="1" x14ac:dyDescent="0.3">
      <c r="A37" s="5"/>
      <c r="B37" s="5"/>
      <c r="C37" s="5"/>
      <c r="D37" s="42"/>
      <c r="E37" s="42"/>
      <c r="F37" s="42"/>
      <c r="G37" s="42"/>
      <c r="H37" s="42"/>
      <c r="I37" s="42"/>
      <c r="J37" s="42"/>
      <c r="K37" s="41"/>
      <c r="L37" s="41"/>
    </row>
    <row r="38" spans="1:12" ht="18" customHeight="1" x14ac:dyDescent="0.3">
      <c r="A38" s="49" t="s">
        <v>1939</v>
      </c>
      <c r="B38" s="49"/>
      <c r="C38" s="49"/>
      <c r="D38" s="49"/>
      <c r="E38" s="49"/>
      <c r="F38" s="49"/>
      <c r="G38" s="45"/>
      <c r="H38" s="43"/>
      <c r="I38" s="43"/>
      <c r="J38" s="43"/>
      <c r="K38" s="43"/>
      <c r="L38" s="43"/>
    </row>
    <row r="39" spans="1:12" ht="18" customHeight="1" x14ac:dyDescent="0.3">
      <c r="A39" s="49" t="s">
        <v>1944</v>
      </c>
      <c r="B39" s="49"/>
      <c r="C39" s="49"/>
      <c r="D39" s="49"/>
      <c r="E39" s="49"/>
      <c r="F39" s="49"/>
      <c r="G39" s="45"/>
      <c r="H39" s="43"/>
      <c r="I39" s="43"/>
      <c r="J39" s="43"/>
      <c r="K39" s="43"/>
      <c r="L39" s="43"/>
    </row>
    <row r="40" spans="1:12" ht="18" customHeight="1" x14ac:dyDescent="0.3">
      <c r="A40" s="49" t="s">
        <v>1952</v>
      </c>
      <c r="B40" s="49"/>
      <c r="C40" s="49"/>
      <c r="D40" s="49"/>
      <c r="E40" s="49"/>
      <c r="F40" s="49"/>
      <c r="G40" s="45"/>
      <c r="H40" s="43"/>
      <c r="I40" s="43"/>
      <c r="J40" s="43"/>
      <c r="K40" s="43"/>
      <c r="L40" s="43"/>
    </row>
    <row r="41" spans="1:12" ht="18" customHeight="1" x14ac:dyDescent="0.3">
      <c r="A41" s="49" t="s">
        <v>1949</v>
      </c>
      <c r="B41" s="49"/>
      <c r="C41" s="49"/>
      <c r="D41" s="49"/>
      <c r="E41" s="49"/>
      <c r="F41" s="49"/>
      <c r="G41" s="45"/>
      <c r="H41" s="43"/>
      <c r="I41" s="43"/>
      <c r="J41" s="43"/>
      <c r="K41" s="43"/>
      <c r="L41" s="43"/>
    </row>
    <row r="42" spans="1:12" ht="18" customHeight="1" x14ac:dyDescent="0.3">
      <c r="A42" s="49" t="s">
        <v>2012</v>
      </c>
      <c r="B42" s="49"/>
      <c r="C42" s="49"/>
      <c r="D42" s="49"/>
      <c r="E42" s="49"/>
      <c r="F42" s="49"/>
      <c r="G42" s="45"/>
      <c r="H42" s="43"/>
      <c r="I42" s="43"/>
      <c r="J42" s="43"/>
      <c r="K42" s="43"/>
      <c r="L42" s="43"/>
    </row>
    <row r="43" spans="1:12" ht="18" customHeight="1" x14ac:dyDescent="0.3">
      <c r="A43" s="227" t="s">
        <v>1950</v>
      </c>
      <c r="B43" s="49"/>
      <c r="C43" s="49"/>
      <c r="D43" s="49"/>
      <c r="E43" s="49"/>
      <c r="F43" s="49"/>
      <c r="G43" s="45"/>
      <c r="H43" s="43"/>
      <c r="I43" s="43"/>
      <c r="J43" s="43"/>
      <c r="K43" s="43"/>
      <c r="L43" s="43"/>
    </row>
    <row r="44" spans="1:12" ht="18" customHeight="1" x14ac:dyDescent="0.3">
      <c r="A44" s="227" t="s">
        <v>1954</v>
      </c>
      <c r="B44" s="49"/>
      <c r="C44" s="49"/>
      <c r="D44" s="49"/>
      <c r="E44" s="49"/>
      <c r="F44" s="49"/>
      <c r="G44" s="45"/>
      <c r="H44" s="43"/>
      <c r="I44" s="43"/>
      <c r="J44" s="43"/>
      <c r="K44" s="43"/>
      <c r="L44" s="43"/>
    </row>
    <row r="45" spans="1:12" ht="18" customHeight="1" x14ac:dyDescent="0.3">
      <c r="A45" s="227" t="s">
        <v>1953</v>
      </c>
      <c r="B45" s="49"/>
      <c r="C45" s="49"/>
      <c r="D45" s="49"/>
      <c r="E45" s="49"/>
      <c r="F45" s="49"/>
      <c r="G45" s="45"/>
      <c r="H45" s="43"/>
      <c r="I45" s="43"/>
      <c r="J45" s="43"/>
      <c r="K45" s="43"/>
      <c r="L45" s="43"/>
    </row>
    <row r="46" spans="1:12" ht="18" customHeight="1" x14ac:dyDescent="0.3">
      <c r="A46" s="227" t="s">
        <v>1951</v>
      </c>
      <c r="B46" s="49"/>
      <c r="C46" s="49"/>
      <c r="D46" s="49"/>
      <c r="E46" s="49"/>
      <c r="F46" s="49"/>
      <c r="G46" s="45"/>
      <c r="H46" s="43"/>
      <c r="I46" s="43"/>
      <c r="J46" s="43"/>
      <c r="K46" s="43"/>
      <c r="L46" s="43"/>
    </row>
    <row r="47" spans="1:12" ht="18" customHeight="1" x14ac:dyDescent="0.3">
      <c r="A47" s="49" t="s">
        <v>2011</v>
      </c>
      <c r="B47" s="49"/>
      <c r="C47" s="49"/>
      <c r="D47" s="49"/>
      <c r="E47" s="49"/>
      <c r="F47" s="49"/>
      <c r="G47" s="45"/>
      <c r="H47" s="43"/>
      <c r="I47" s="43"/>
      <c r="J47" s="43"/>
      <c r="K47" s="43"/>
      <c r="L47" s="43"/>
    </row>
    <row r="48" spans="1:12" ht="18" customHeight="1" x14ac:dyDescent="0.3">
      <c r="A48" s="49" t="s">
        <v>1897</v>
      </c>
      <c r="B48" s="49"/>
      <c r="C48" s="49"/>
      <c r="D48" s="49"/>
      <c r="E48" s="49"/>
      <c r="F48" s="49"/>
      <c r="G48" s="45"/>
      <c r="H48" s="43"/>
      <c r="I48" s="43"/>
      <c r="J48" s="43"/>
      <c r="K48" s="43"/>
      <c r="L48" s="43"/>
    </row>
    <row r="49" spans="1:12" ht="18" customHeight="1" x14ac:dyDescent="0.3">
      <c r="A49" s="231" t="s">
        <v>1940</v>
      </c>
      <c r="B49" s="231"/>
      <c r="C49" s="230"/>
      <c r="D49" s="230"/>
      <c r="E49" s="230"/>
      <c r="F49" s="230"/>
      <c r="G49" s="230"/>
      <c r="H49" s="43"/>
      <c r="I49" s="43"/>
      <c r="J49" s="43"/>
      <c r="K49" s="43"/>
      <c r="L49" s="43"/>
    </row>
    <row r="50" spans="1:12" ht="18" customHeight="1" x14ac:dyDescent="0.3">
      <c r="A50" s="5"/>
      <c r="B50" s="5"/>
      <c r="C50" s="5"/>
      <c r="D50" s="42"/>
      <c r="E50" s="42"/>
      <c r="F50" s="42"/>
      <c r="G50" s="42"/>
      <c r="H50" s="42"/>
      <c r="I50" s="42"/>
      <c r="J50" s="42"/>
      <c r="K50" s="41"/>
      <c r="L50" s="41"/>
    </row>
    <row r="55" spans="1:12" x14ac:dyDescent="0.3">
      <c r="B55" s="5" t="s">
        <v>1930</v>
      </c>
      <c r="C55" s="25"/>
      <c r="D55" s="25"/>
      <c r="E55" s="25"/>
      <c r="F55" s="25"/>
      <c r="G55" s="25"/>
      <c r="H55" s="25"/>
    </row>
    <row r="56" spans="1:12" x14ac:dyDescent="0.3">
      <c r="B56" s="39" t="s">
        <v>1929</v>
      </c>
      <c r="C56" s="25"/>
      <c r="D56" s="25"/>
      <c r="E56" s="25"/>
      <c r="F56" s="25"/>
      <c r="G56" s="25"/>
      <c r="H56" s="25"/>
    </row>
    <row r="57" spans="1:12" x14ac:dyDescent="0.3">
      <c r="B57" s="39" t="s">
        <v>1931</v>
      </c>
      <c r="C57" s="25"/>
      <c r="D57" s="25"/>
      <c r="E57" s="25"/>
      <c r="F57" s="25"/>
      <c r="G57" s="25"/>
      <c r="H57" s="25"/>
    </row>
    <row r="58" spans="1:12" x14ac:dyDescent="0.3">
      <c r="B58" s="39" t="s">
        <v>1932</v>
      </c>
      <c r="C58" s="25"/>
      <c r="D58" s="25"/>
      <c r="E58" s="25"/>
      <c r="F58" s="25"/>
      <c r="G58" s="25"/>
      <c r="H58" s="25"/>
    </row>
    <row r="59" spans="1:12" x14ac:dyDescent="0.3">
      <c r="B59" s="39"/>
      <c r="C59" s="25"/>
      <c r="D59" s="25"/>
      <c r="E59" s="25"/>
      <c r="F59" s="25"/>
      <c r="G59" s="25"/>
      <c r="H59" s="25"/>
    </row>
    <row r="60" spans="1:12" x14ac:dyDescent="0.3">
      <c r="B60" s="39" t="s">
        <v>1928</v>
      </c>
      <c r="C60" s="25"/>
      <c r="D60" s="25"/>
      <c r="E60" s="25"/>
      <c r="F60" s="25"/>
      <c r="G60" s="25"/>
      <c r="H60" s="25"/>
    </row>
    <row r="61" spans="1:12" x14ac:dyDescent="0.3">
      <c r="B61" s="17"/>
    </row>
    <row r="62" spans="1:12" x14ac:dyDescent="0.3">
      <c r="C62" s="8"/>
      <c r="D62" s="7"/>
      <c r="E62" s="7"/>
      <c r="F62"/>
      <c r="G62"/>
    </row>
    <row r="63" spans="1:12" x14ac:dyDescent="0.3">
      <c r="C63" s="8"/>
      <c r="D63" s="7"/>
      <c r="E63" s="7"/>
      <c r="F63"/>
      <c r="G63"/>
    </row>
    <row r="64" spans="1:12" x14ac:dyDescent="0.3">
      <c r="C64" s="8"/>
      <c r="D64" s="7"/>
      <c r="E64" s="7"/>
      <c r="F64"/>
      <c r="G64"/>
    </row>
    <row r="65" spans="2:8" x14ac:dyDescent="0.3">
      <c r="C65" s="8"/>
      <c r="D65" s="7"/>
      <c r="E65" s="7"/>
      <c r="F65"/>
      <c r="G65"/>
    </row>
    <row r="66" spans="2:8" x14ac:dyDescent="0.3">
      <c r="B66" s="5" t="s">
        <v>1890</v>
      </c>
      <c r="C66" s="8"/>
      <c r="D66" s="7"/>
      <c r="E66" s="7"/>
      <c r="F66"/>
      <c r="G66"/>
      <c r="H66" s="25"/>
    </row>
    <row r="67" spans="2:8" x14ac:dyDescent="0.3">
      <c r="B67" s="17"/>
      <c r="C67" s="8"/>
      <c r="D67" s="7"/>
      <c r="E67" s="7"/>
      <c r="F67"/>
      <c r="G67"/>
    </row>
    <row r="68" spans="2:8" x14ac:dyDescent="0.3">
      <c r="B68" s="39" t="s">
        <v>1892</v>
      </c>
      <c r="C68" s="8"/>
      <c r="D68" s="7"/>
      <c r="E68" s="7"/>
      <c r="F68"/>
      <c r="G68"/>
      <c r="H68" s="25"/>
    </row>
    <row r="69" spans="2:8" x14ac:dyDescent="0.3">
      <c r="B69" s="39" t="s">
        <v>1891</v>
      </c>
      <c r="C69" s="8"/>
      <c r="D69" s="7"/>
      <c r="E69" s="7"/>
      <c r="F69"/>
      <c r="G69"/>
      <c r="H69" s="25"/>
    </row>
    <row r="70" spans="2:8" x14ac:dyDescent="0.3">
      <c r="B70" s="17"/>
      <c r="C70" s="8"/>
      <c r="D70" s="7"/>
      <c r="E70" s="7"/>
      <c r="F70"/>
      <c r="G70"/>
    </row>
    <row r="71" spans="2:8" x14ac:dyDescent="0.3">
      <c r="C71" s="8"/>
      <c r="D71" s="7"/>
      <c r="E71" s="1"/>
      <c r="F71"/>
      <c r="G71"/>
    </row>
    <row r="72" spans="2:8" x14ac:dyDescent="0.3">
      <c r="C72" s="8"/>
      <c r="D72" s="7"/>
      <c r="E72" s="1"/>
      <c r="F72"/>
      <c r="G72"/>
    </row>
    <row r="73" spans="2:8" x14ac:dyDescent="0.3">
      <c r="C73" s="8"/>
      <c r="D73" s="7"/>
      <c r="E73" s="1"/>
      <c r="F73"/>
      <c r="G73"/>
    </row>
    <row r="74" spans="2:8" x14ac:dyDescent="0.3">
      <c r="C74" s="8"/>
      <c r="D74" s="7"/>
      <c r="E74" s="1"/>
      <c r="F74"/>
      <c r="G74"/>
    </row>
    <row r="75" spans="2:8" x14ac:dyDescent="0.3">
      <c r="B75" s="5" t="s">
        <v>1909</v>
      </c>
      <c r="C75" s="8"/>
      <c r="D75" s="7"/>
      <c r="E75" s="1"/>
      <c r="F75"/>
      <c r="G75"/>
      <c r="H75" s="25"/>
    </row>
    <row r="76" spans="2:8" x14ac:dyDescent="0.3">
      <c r="B76" s="39"/>
      <c r="C76" s="8"/>
      <c r="D76" s="7"/>
      <c r="E76" s="1"/>
      <c r="F76"/>
      <c r="G76"/>
      <c r="H76" s="25"/>
    </row>
    <row r="77" spans="2:8" x14ac:dyDescent="0.3">
      <c r="B77" s="39" t="s">
        <v>2013</v>
      </c>
      <c r="C77" s="8"/>
      <c r="D77" s="7"/>
      <c r="E77" s="1"/>
      <c r="F77"/>
      <c r="G77"/>
      <c r="H77" s="25"/>
    </row>
    <row r="78" spans="2:8" x14ac:dyDescent="0.3">
      <c r="B78" s="39" t="s">
        <v>1895</v>
      </c>
      <c r="C78" s="8"/>
      <c r="D78" s="7"/>
      <c r="E78" s="1"/>
      <c r="F78"/>
      <c r="G78"/>
      <c r="H78" s="25"/>
    </row>
    <row r="79" spans="2:8" x14ac:dyDescent="0.3">
      <c r="B79" s="39" t="s">
        <v>1896</v>
      </c>
      <c r="C79" s="8"/>
      <c r="D79" s="7"/>
      <c r="E79" s="1"/>
      <c r="F79"/>
      <c r="G79"/>
      <c r="H79" s="25"/>
    </row>
    <row r="80" spans="2:8" x14ac:dyDescent="0.3">
      <c r="B80" s="39" t="s">
        <v>1910</v>
      </c>
      <c r="C80" s="8"/>
      <c r="D80" s="7"/>
      <c r="E80" s="1"/>
      <c r="F80"/>
      <c r="G80"/>
      <c r="H80" s="25"/>
    </row>
    <row r="81" spans="2:8" x14ac:dyDescent="0.3">
      <c r="B81" s="17"/>
      <c r="C81" s="8"/>
      <c r="D81" s="7"/>
      <c r="E81" s="1"/>
      <c r="F81"/>
      <c r="G81"/>
    </row>
    <row r="82" spans="2:8" x14ac:dyDescent="0.3">
      <c r="B82" s="39" t="s">
        <v>1893</v>
      </c>
      <c r="C82" s="8"/>
      <c r="D82" s="7"/>
      <c r="E82" s="1"/>
      <c r="F82"/>
      <c r="G82"/>
      <c r="H82" s="221"/>
    </row>
    <row r="83" spans="2:8" x14ac:dyDescent="0.3">
      <c r="B83" s="39" t="s">
        <v>1894</v>
      </c>
      <c r="C83" s="3"/>
      <c r="D83" s="7"/>
      <c r="E83" s="1"/>
      <c r="F83"/>
      <c r="G83"/>
      <c r="H83" s="25"/>
    </row>
    <row r="84" spans="2:8" x14ac:dyDescent="0.3">
      <c r="B84" s="56"/>
      <c r="C84" s="3"/>
      <c r="D84" s="7"/>
      <c r="E84" s="1"/>
      <c r="F84"/>
      <c r="G84"/>
      <c r="H84" s="25"/>
    </row>
    <row r="85" spans="2:8" x14ac:dyDescent="0.3">
      <c r="B85"/>
      <c r="C85" s="3"/>
      <c r="D85" s="7"/>
      <c r="E85" s="1"/>
      <c r="F85"/>
      <c r="G85"/>
      <c r="H85"/>
    </row>
    <row r="86" spans="2:8" x14ac:dyDescent="0.3">
      <c r="B86"/>
      <c r="C86" s="3"/>
      <c r="D86" s="7"/>
      <c r="E86" s="1"/>
      <c r="F86"/>
      <c r="G86"/>
      <c r="H86"/>
    </row>
    <row r="87" spans="2:8" x14ac:dyDescent="0.3">
      <c r="B87" s="25"/>
      <c r="C87" s="3"/>
      <c r="D87" s="7"/>
      <c r="E87" s="1"/>
      <c r="F87"/>
      <c r="G87"/>
      <c r="H87"/>
    </row>
    <row r="88" spans="2:8" x14ac:dyDescent="0.3">
      <c r="B88" s="25"/>
      <c r="C88" s="3"/>
      <c r="D88" s="1"/>
      <c r="E88" s="1"/>
      <c r="F88"/>
      <c r="G88"/>
      <c r="H88" s="25"/>
    </row>
    <row r="89" spans="2:8" x14ac:dyDescent="0.3">
      <c r="B89" s="5" t="s">
        <v>1898</v>
      </c>
      <c r="C89" s="3"/>
      <c r="D89" s="1"/>
      <c r="E89" s="1"/>
      <c r="F89"/>
      <c r="G89"/>
      <c r="H89" s="25"/>
    </row>
    <row r="90" spans="2:8" x14ac:dyDescent="0.3">
      <c r="B90" s="40"/>
      <c r="C90" s="3"/>
      <c r="D90" s="1"/>
      <c r="E90" s="1"/>
      <c r="F90"/>
      <c r="G90"/>
      <c r="H90" s="25"/>
    </row>
    <row r="91" spans="2:8" x14ac:dyDescent="0.3">
      <c r="B91" s="111" t="s">
        <v>1899</v>
      </c>
      <c r="C91" s="3"/>
      <c r="D91" s="1"/>
      <c r="E91" s="1"/>
      <c r="F91"/>
      <c r="G91"/>
      <c r="H91" s="222"/>
    </row>
    <row r="92" spans="2:8" x14ac:dyDescent="0.3">
      <c r="B92" s="40"/>
      <c r="D92" s="1"/>
      <c r="E92" s="1"/>
      <c r="F92"/>
      <c r="G92"/>
      <c r="H92" s="31"/>
    </row>
    <row r="93" spans="2:8" x14ac:dyDescent="0.3">
      <c r="B93" s="25"/>
      <c r="D93" s="1"/>
      <c r="E93" s="1"/>
      <c r="F93"/>
      <c r="G93"/>
      <c r="H93" s="222"/>
    </row>
    <row r="94" spans="2:8" x14ac:dyDescent="0.3">
      <c r="B94" s="25"/>
      <c r="D94" s="1"/>
      <c r="E94" s="1"/>
      <c r="F94"/>
      <c r="G94"/>
      <c r="H94" s="25"/>
    </row>
    <row r="95" spans="2:8" x14ac:dyDescent="0.3">
      <c r="B95" s="25"/>
      <c r="D95" s="1"/>
      <c r="E95" s="1"/>
      <c r="F95"/>
      <c r="G95"/>
      <c r="H95" s="25"/>
    </row>
    <row r="96" spans="2:8" x14ac:dyDescent="0.3">
      <c r="B96" s="25"/>
      <c r="D96" s="1"/>
      <c r="E96" s="1"/>
      <c r="F96"/>
      <c r="G96"/>
      <c r="H96" s="25"/>
    </row>
    <row r="97" spans="2:8" x14ac:dyDescent="0.3">
      <c r="B97" s="5" t="s">
        <v>1900</v>
      </c>
      <c r="D97" s="1"/>
      <c r="E97" s="1"/>
      <c r="F97"/>
      <c r="G97"/>
      <c r="H97" s="25"/>
    </row>
    <row r="98" spans="2:8" x14ac:dyDescent="0.3">
      <c r="B98" s="39"/>
      <c r="D98" s="1"/>
      <c r="E98" s="1"/>
      <c r="F98"/>
      <c r="G98"/>
      <c r="H98" s="25"/>
    </row>
    <row r="99" spans="2:8" x14ac:dyDescent="0.3">
      <c r="B99" s="39" t="s">
        <v>1907</v>
      </c>
      <c r="D99" s="1"/>
      <c r="E99" s="1"/>
      <c r="F99"/>
      <c r="G99"/>
      <c r="H99" s="25"/>
    </row>
    <row r="100" spans="2:8" x14ac:dyDescent="0.3">
      <c r="B100" s="39" t="s">
        <v>1901</v>
      </c>
      <c r="D100" s="1"/>
      <c r="E100" s="1"/>
      <c r="F100"/>
      <c r="G100"/>
      <c r="H100" s="25"/>
    </row>
    <row r="101" spans="2:8" x14ac:dyDescent="0.3">
      <c r="B101" s="39" t="s">
        <v>1902</v>
      </c>
      <c r="D101" s="1"/>
      <c r="E101" s="1"/>
      <c r="F101"/>
      <c r="G101"/>
      <c r="H101" s="25"/>
    </row>
    <row r="102" spans="2:8" x14ac:dyDescent="0.3">
      <c r="B102" s="39" t="s">
        <v>1903</v>
      </c>
      <c r="D102" s="1"/>
      <c r="E102" s="1"/>
      <c r="F102"/>
      <c r="G102"/>
      <c r="H102" s="25"/>
    </row>
    <row r="103" spans="2:8" x14ac:dyDescent="0.3">
      <c r="B103" s="39"/>
      <c r="D103" s="1"/>
      <c r="E103" s="1"/>
      <c r="F103"/>
      <c r="G103"/>
      <c r="H103" s="25"/>
    </row>
    <row r="104" spans="2:8" x14ac:dyDescent="0.3">
      <c r="B104" s="39" t="s">
        <v>1904</v>
      </c>
      <c r="D104" s="1"/>
      <c r="E104" s="1"/>
      <c r="F104"/>
      <c r="G104"/>
      <c r="H104" s="25"/>
    </row>
    <row r="105" spans="2:8" x14ac:dyDescent="0.3">
      <c r="B105" s="39" t="s">
        <v>1905</v>
      </c>
      <c r="D105" s="1"/>
      <c r="E105" s="1"/>
      <c r="F105"/>
      <c r="G105"/>
      <c r="H105" s="25"/>
    </row>
    <row r="106" spans="2:8" x14ac:dyDescent="0.3">
      <c r="B106" s="39" t="s">
        <v>1906</v>
      </c>
      <c r="D106" s="1"/>
      <c r="E106" s="1"/>
      <c r="F106"/>
      <c r="G106"/>
      <c r="H106" s="25"/>
    </row>
    <row r="107" spans="2:8" x14ac:dyDescent="0.3">
      <c r="B107" s="39"/>
      <c r="D107" s="1"/>
      <c r="E107" s="1"/>
      <c r="F107"/>
      <c r="G107"/>
      <c r="H107" s="25"/>
    </row>
    <row r="108" spans="2:8" x14ac:dyDescent="0.3">
      <c r="B108" s="39" t="s">
        <v>1908</v>
      </c>
      <c r="D108" s="1"/>
      <c r="E108" s="1"/>
      <c r="F108"/>
      <c r="G108"/>
      <c r="H108" s="25"/>
    </row>
    <row r="109" spans="2:8" x14ac:dyDescent="0.3">
      <c r="B109" s="39"/>
      <c r="D109" s="1"/>
      <c r="E109" s="1"/>
      <c r="F109"/>
      <c r="G109"/>
      <c r="H109" s="25"/>
    </row>
    <row r="110" spans="2:8" x14ac:dyDescent="0.3">
      <c r="D110" s="1"/>
      <c r="E110" s="1"/>
      <c r="F110"/>
      <c r="G110"/>
      <c r="H110" s="25"/>
    </row>
    <row r="111" spans="2:8" x14ac:dyDescent="0.3">
      <c r="D111" s="1"/>
      <c r="E111" s="1"/>
      <c r="F111"/>
      <c r="G111"/>
    </row>
    <row r="112" spans="2:8" x14ac:dyDescent="0.3">
      <c r="B112"/>
      <c r="D112" s="1"/>
      <c r="E112" s="1"/>
      <c r="F112"/>
      <c r="G112"/>
    </row>
    <row r="113" spans="2:7" x14ac:dyDescent="0.3">
      <c r="B113"/>
      <c r="D113" s="1"/>
      <c r="E113" s="1"/>
      <c r="F113"/>
      <c r="G113"/>
    </row>
    <row r="114" spans="2:7" x14ac:dyDescent="0.3">
      <c r="B114"/>
      <c r="D114" s="1"/>
      <c r="E114" s="1"/>
      <c r="F114"/>
      <c r="G114"/>
    </row>
  </sheetData>
  <sheetProtection algorithmName="SHA-512" hashValue="8KEgRslYPBKaiThoUJwZ1+nbLvtxOP1nOzGZVpvsrnSyBmbNg3WmqvScfuyhm61LfPrtcfNMgJBHyX+d3WZGlg==" saltValue="UnSiz5mwdX5+gQzMYsf7bA==" spinCount="100000" sheet="1" insertHyperlinks="0"/>
  <mergeCells count="4">
    <mergeCell ref="A1:L1"/>
    <mergeCell ref="A2:B2"/>
    <mergeCell ref="A3:I3"/>
    <mergeCell ref="A49:G49"/>
  </mergeCells>
  <hyperlinks>
    <hyperlink ref="B91" r:id="rId1" xr:uid="{8AA6ECC9-3CC7-4544-A332-F01F26A4117A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A6D2-3317-4E90-A91A-9A34775CE447}">
  <sheetPr codeName="Tabelle23">
    <pageSetUpPr fitToPage="1"/>
  </sheetPr>
  <dimension ref="A1:L116"/>
  <sheetViews>
    <sheetView zoomScale="90" zoomScaleNormal="90" workbookViewId="0">
      <pane ySplit="6" topLeftCell="A65" activePane="bottomLeft" state="frozen"/>
      <selection activeCell="B45" sqref="B45"/>
      <selection pane="bottomLeft" activeCell="B73" sqref="B73:B116"/>
    </sheetView>
  </sheetViews>
  <sheetFormatPr baseColWidth="10" defaultRowHeight="14.4" x14ac:dyDescent="0.3"/>
  <cols>
    <col min="1" max="1" width="10.44140625" customWidth="1"/>
    <col min="2" max="2" width="129" style="2" customWidth="1"/>
    <col min="3" max="7" width="9.5546875" style="2" customWidth="1"/>
    <col min="8" max="8" width="10.88671875" style="2" customWidth="1"/>
    <col min="9" max="9" width="10.44140625" style="2" customWidth="1"/>
    <col min="10" max="10" width="20.5546875" style="7" customWidth="1"/>
    <col min="11" max="11" width="21.44140625" customWidth="1"/>
    <col min="12" max="12" width="25.21875" customWidth="1"/>
    <col min="14" max="14" width="13.88671875" bestFit="1" customWidth="1"/>
  </cols>
  <sheetData>
    <row r="1" spans="1:12" ht="27" customHeight="1" x14ac:dyDescent="0.3">
      <c r="A1" s="229" t="s">
        <v>1825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1979</v>
      </c>
      <c r="B2" s="229"/>
      <c r="C2" s="48"/>
      <c r="D2" s="48"/>
      <c r="E2" s="48"/>
      <c r="F2" s="48"/>
      <c r="G2" s="48"/>
      <c r="H2" s="48"/>
      <c r="I2" s="44"/>
      <c r="J2" s="127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178"/>
      <c r="K3" s="43"/>
      <c r="L3" s="43"/>
    </row>
    <row r="4" spans="1:12" x14ac:dyDescent="0.3">
      <c r="A4" s="5"/>
      <c r="B4" s="4"/>
      <c r="C4" s="4"/>
      <c r="D4" s="4"/>
      <c r="E4" s="4"/>
      <c r="F4" s="4"/>
      <c r="G4" s="4"/>
      <c r="H4" s="4"/>
      <c r="I4" s="5"/>
      <c r="J4" s="179"/>
      <c r="K4" s="41"/>
      <c r="L4" s="41"/>
    </row>
    <row r="5" spans="1:12" s="72" customFormat="1" ht="13.2" customHeight="1" x14ac:dyDescent="0.3">
      <c r="A5" s="68" t="s">
        <v>666</v>
      </c>
      <c r="B5" s="176" t="s">
        <v>667</v>
      </c>
      <c r="C5" s="176"/>
      <c r="D5" s="176"/>
      <c r="E5" s="176"/>
      <c r="F5" s="176"/>
      <c r="G5" s="176"/>
      <c r="H5" s="176"/>
      <c r="I5" s="70" t="s">
        <v>668</v>
      </c>
      <c r="J5" s="180" t="s">
        <v>86</v>
      </c>
      <c r="K5" s="70"/>
      <c r="L5" s="71" t="s">
        <v>0</v>
      </c>
    </row>
    <row r="6" spans="1:12" x14ac:dyDescent="0.3">
      <c r="A6" s="40"/>
      <c r="B6" s="17"/>
      <c r="C6" s="17"/>
      <c r="D6" s="17"/>
      <c r="E6" s="17"/>
      <c r="F6" s="17"/>
      <c r="G6" s="17"/>
      <c r="H6" s="17"/>
      <c r="I6" s="39"/>
      <c r="J6" s="87"/>
      <c r="K6" s="37"/>
      <c r="L6" s="37"/>
    </row>
    <row r="7" spans="1:12" x14ac:dyDescent="0.3">
      <c r="A7">
        <v>1</v>
      </c>
      <c r="B7" s="25" t="s">
        <v>1758</v>
      </c>
      <c r="C7" s="25"/>
      <c r="D7" s="25"/>
      <c r="E7" s="25"/>
      <c r="F7" s="25"/>
      <c r="G7" s="25"/>
      <c r="H7" s="25"/>
      <c r="I7" s="2">
        <v>1</v>
      </c>
      <c r="J7" s="7">
        <v>20000</v>
      </c>
      <c r="L7" s="20">
        <f>J7</f>
        <v>20000</v>
      </c>
    </row>
    <row r="8" spans="1:12" x14ac:dyDescent="0.3">
      <c r="A8" s="17"/>
      <c r="B8" s="17"/>
      <c r="C8" s="17"/>
      <c r="D8" s="17"/>
      <c r="E8" s="17"/>
      <c r="F8" s="17"/>
      <c r="G8" s="17"/>
      <c r="H8" s="17"/>
      <c r="I8" s="19"/>
      <c r="J8" s="18"/>
      <c r="K8" s="16"/>
      <c r="L8" s="37"/>
    </row>
    <row r="9" spans="1:12" x14ac:dyDescent="0.3">
      <c r="A9">
        <v>2</v>
      </c>
      <c r="B9" s="25" t="s">
        <v>1760</v>
      </c>
      <c r="C9" s="25"/>
      <c r="D9" s="25"/>
      <c r="E9" s="25"/>
      <c r="F9" s="25"/>
      <c r="G9" s="25"/>
      <c r="H9" s="25"/>
      <c r="I9" s="2">
        <v>1</v>
      </c>
      <c r="J9" s="7">
        <v>3000</v>
      </c>
      <c r="L9" s="20">
        <f>J9</f>
        <v>3000</v>
      </c>
    </row>
    <row r="10" spans="1:12" x14ac:dyDescent="0.3">
      <c r="A10" s="17"/>
      <c r="B10" s="17"/>
      <c r="C10" s="17"/>
      <c r="D10" s="17"/>
      <c r="E10" s="17"/>
      <c r="F10" s="17"/>
      <c r="G10" s="17"/>
      <c r="H10" s="17"/>
      <c r="I10" s="19"/>
      <c r="J10" s="18"/>
      <c r="K10" s="16"/>
      <c r="L10" s="37"/>
    </row>
    <row r="11" spans="1:12" x14ac:dyDescent="0.3">
      <c r="A11">
        <v>3</v>
      </c>
      <c r="B11" s="25" t="s">
        <v>1759</v>
      </c>
      <c r="C11" s="25"/>
      <c r="D11" s="25"/>
      <c r="E11" s="25"/>
      <c r="F11" s="25"/>
      <c r="G11" s="25"/>
      <c r="H11" s="25"/>
      <c r="I11" s="2">
        <v>1</v>
      </c>
      <c r="J11" s="7">
        <v>20000</v>
      </c>
      <c r="L11" s="20">
        <f>J11</f>
        <v>20000</v>
      </c>
    </row>
    <row r="12" spans="1:12" x14ac:dyDescent="0.3">
      <c r="A12" s="17"/>
      <c r="B12" s="17"/>
      <c r="C12" s="17"/>
      <c r="D12" s="17"/>
      <c r="E12" s="17"/>
      <c r="F12" s="17"/>
      <c r="G12" s="17"/>
      <c r="H12" s="17"/>
      <c r="I12" s="19"/>
      <c r="J12" s="18"/>
      <c r="K12" s="16"/>
      <c r="L12" s="37"/>
    </row>
    <row r="13" spans="1:12" x14ac:dyDescent="0.3">
      <c r="A13">
        <v>4</v>
      </c>
      <c r="B13" s="25" t="s">
        <v>1761</v>
      </c>
      <c r="C13" s="25"/>
      <c r="D13" s="25"/>
      <c r="E13" s="25"/>
      <c r="F13" s="25"/>
      <c r="G13" s="25"/>
      <c r="H13" s="25"/>
      <c r="I13" s="2">
        <v>1</v>
      </c>
      <c r="J13" s="7">
        <v>2000</v>
      </c>
      <c r="L13" s="20">
        <f>J13</f>
        <v>2000</v>
      </c>
    </row>
    <row r="14" spans="1:12" x14ac:dyDescent="0.3">
      <c r="A14" s="17"/>
      <c r="B14" s="17"/>
      <c r="C14" s="17"/>
      <c r="D14" s="17"/>
      <c r="E14" s="17"/>
      <c r="F14" s="17"/>
      <c r="G14" s="17"/>
      <c r="H14" s="17"/>
      <c r="I14" s="19"/>
      <c r="J14" s="18"/>
      <c r="K14" s="16"/>
      <c r="L14" s="37"/>
    </row>
    <row r="15" spans="1:12" x14ac:dyDescent="0.3">
      <c r="A15">
        <v>5</v>
      </c>
      <c r="B15" s="25" t="s">
        <v>1945</v>
      </c>
      <c r="C15" s="25"/>
      <c r="D15" s="25"/>
      <c r="E15" s="25"/>
      <c r="F15" s="25"/>
      <c r="G15" s="25"/>
      <c r="H15" s="25"/>
      <c r="I15" s="2">
        <v>1</v>
      </c>
      <c r="J15" s="7">
        <v>30000</v>
      </c>
      <c r="L15" s="20">
        <f>J15</f>
        <v>30000</v>
      </c>
    </row>
    <row r="16" spans="1:12" x14ac:dyDescent="0.3">
      <c r="A16" s="17"/>
      <c r="B16" s="17"/>
      <c r="C16" s="17"/>
      <c r="D16" s="17"/>
      <c r="E16" s="17"/>
      <c r="F16" s="17"/>
      <c r="G16" s="17"/>
      <c r="H16" s="17"/>
      <c r="I16" s="19"/>
      <c r="J16" s="18"/>
      <c r="K16" s="16"/>
      <c r="L16" s="37"/>
    </row>
    <row r="17" spans="1:12" x14ac:dyDescent="0.3">
      <c r="A17">
        <v>6</v>
      </c>
      <c r="B17" s="25" t="s">
        <v>1762</v>
      </c>
      <c r="C17" s="25"/>
      <c r="D17" s="25"/>
      <c r="E17" s="25"/>
      <c r="F17" s="25"/>
      <c r="G17" s="25"/>
      <c r="H17" s="25"/>
      <c r="I17" s="2">
        <v>1</v>
      </c>
      <c r="J17" s="7">
        <v>50000</v>
      </c>
      <c r="L17" s="20">
        <f>J17</f>
        <v>50000</v>
      </c>
    </row>
    <row r="18" spans="1:12" x14ac:dyDescent="0.3">
      <c r="A18" s="17"/>
      <c r="B18" s="17"/>
      <c r="C18" s="17"/>
      <c r="D18" s="17"/>
      <c r="E18" s="17"/>
      <c r="F18" s="17"/>
      <c r="G18" s="17"/>
      <c r="H18" s="17"/>
      <c r="I18" s="19"/>
      <c r="J18" s="18"/>
      <c r="K18" s="16"/>
      <c r="L18" s="37"/>
    </row>
    <row r="19" spans="1:12" x14ac:dyDescent="0.3">
      <c r="A19">
        <v>7</v>
      </c>
      <c r="B19" s="25" t="s">
        <v>1925</v>
      </c>
      <c r="C19" s="25"/>
      <c r="D19" s="25"/>
      <c r="E19" s="25"/>
      <c r="F19" s="25"/>
      <c r="G19" s="25"/>
      <c r="H19" s="25"/>
      <c r="I19" s="2">
        <v>1</v>
      </c>
      <c r="J19" s="7">
        <v>50000</v>
      </c>
      <c r="L19" s="20">
        <f>J19</f>
        <v>50000</v>
      </c>
    </row>
    <row r="20" spans="1:12" x14ac:dyDescent="0.3">
      <c r="A20" s="17"/>
      <c r="B20" s="39"/>
      <c r="C20" s="39"/>
      <c r="D20" s="39"/>
      <c r="E20" s="39"/>
      <c r="F20" s="39"/>
      <c r="G20" s="39"/>
      <c r="H20" s="39"/>
      <c r="I20" s="19"/>
      <c r="J20" s="18"/>
      <c r="K20" s="16"/>
      <c r="L20" s="37"/>
    </row>
    <row r="21" spans="1:12" x14ac:dyDescent="0.3">
      <c r="A21">
        <v>8</v>
      </c>
      <c r="B21" s="211" t="s">
        <v>1924</v>
      </c>
      <c r="C21" s="211"/>
      <c r="D21" s="211"/>
      <c r="E21" s="211"/>
      <c r="F21" s="211"/>
      <c r="G21" s="211"/>
      <c r="H21" s="211"/>
      <c r="I21" s="2">
        <v>1</v>
      </c>
      <c r="J21" s="7">
        <v>100000</v>
      </c>
      <c r="L21" s="20">
        <f>J21</f>
        <v>100000</v>
      </c>
    </row>
    <row r="22" spans="1:12" x14ac:dyDescent="0.3">
      <c r="A22" s="17"/>
      <c r="B22" s="39"/>
      <c r="C22" s="39"/>
      <c r="D22" s="39"/>
      <c r="E22" s="39"/>
      <c r="F22" s="39"/>
      <c r="G22" s="39"/>
      <c r="H22" s="39"/>
      <c r="I22" s="19"/>
      <c r="J22" s="18"/>
      <c r="K22" s="16"/>
      <c r="L22" s="37"/>
    </row>
    <row r="23" spans="1:12" x14ac:dyDescent="0.3">
      <c r="A23">
        <v>9</v>
      </c>
      <c r="B23" s="212" t="s">
        <v>1926</v>
      </c>
      <c r="C23" s="212"/>
      <c r="D23" s="212"/>
      <c r="E23" s="212"/>
      <c r="F23" s="212"/>
      <c r="G23" s="212"/>
      <c r="H23" s="212"/>
      <c r="I23" s="2">
        <v>1</v>
      </c>
      <c r="J23" s="7">
        <v>100000</v>
      </c>
      <c r="L23" s="20">
        <f>J23</f>
        <v>100000</v>
      </c>
    </row>
    <row r="24" spans="1:12" x14ac:dyDescent="0.3">
      <c r="A24" s="17"/>
      <c r="B24" s="17"/>
      <c r="C24" s="17"/>
      <c r="D24" s="17"/>
      <c r="E24" s="17"/>
      <c r="F24" s="17"/>
      <c r="G24" s="17"/>
      <c r="H24" s="17"/>
      <c r="I24" s="19"/>
      <c r="J24" s="18"/>
      <c r="K24" s="16"/>
      <c r="L24" s="37"/>
    </row>
    <row r="25" spans="1:12" x14ac:dyDescent="0.3">
      <c r="A25">
        <v>10</v>
      </c>
      <c r="B25" s="212" t="s">
        <v>1946</v>
      </c>
      <c r="C25" s="212"/>
      <c r="D25" s="212"/>
      <c r="E25" s="212"/>
      <c r="F25" s="212"/>
      <c r="G25" s="212"/>
      <c r="H25" s="212"/>
      <c r="I25" s="2">
        <v>1</v>
      </c>
      <c r="J25" s="7">
        <v>200000</v>
      </c>
      <c r="L25" s="20">
        <f>J25</f>
        <v>200000</v>
      </c>
    </row>
    <row r="26" spans="1:12" x14ac:dyDescent="0.3">
      <c r="A26" s="17"/>
      <c r="B26" s="17"/>
      <c r="C26" s="17"/>
      <c r="D26" s="17"/>
      <c r="E26" s="17"/>
      <c r="F26" s="17"/>
      <c r="G26" s="17"/>
      <c r="H26" s="17"/>
      <c r="I26" s="19"/>
      <c r="J26" s="18"/>
      <c r="K26" s="16"/>
      <c r="L26" s="37"/>
    </row>
    <row r="27" spans="1:12" x14ac:dyDescent="0.3">
      <c r="A27">
        <v>11</v>
      </c>
      <c r="B27" s="106" t="s">
        <v>1802</v>
      </c>
      <c r="C27" s="106"/>
      <c r="D27" s="106"/>
      <c r="E27" s="106"/>
      <c r="F27" s="106"/>
      <c r="G27" s="106"/>
      <c r="H27" s="106"/>
      <c r="I27" s="2">
        <v>1</v>
      </c>
      <c r="J27" s="7">
        <v>200000</v>
      </c>
      <c r="L27" s="20">
        <f>J27</f>
        <v>200000</v>
      </c>
    </row>
    <row r="28" spans="1:12" x14ac:dyDescent="0.3">
      <c r="A28" s="17"/>
      <c r="B28" s="17"/>
      <c r="C28" s="17"/>
      <c r="D28" s="17"/>
      <c r="E28" s="17"/>
      <c r="F28" s="17"/>
      <c r="G28" s="17"/>
      <c r="H28" s="17"/>
      <c r="I28" s="19"/>
      <c r="J28" s="18"/>
      <c r="K28" s="16"/>
      <c r="L28" s="37"/>
    </row>
    <row r="29" spans="1:12" ht="21" thickBot="1" x14ac:dyDescent="0.4">
      <c r="A29" s="126"/>
      <c r="B29" s="13" t="s">
        <v>1923</v>
      </c>
      <c r="C29" s="50"/>
      <c r="D29" s="50"/>
      <c r="E29" s="50"/>
      <c r="F29" s="50"/>
      <c r="G29" s="50"/>
      <c r="H29" s="50"/>
      <c r="I29" s="50"/>
      <c r="J29" s="181"/>
      <c r="K29" s="50"/>
      <c r="L29" s="9">
        <f>L33-L31</f>
        <v>125000</v>
      </c>
    </row>
    <row r="30" spans="1:12" ht="15" thickTop="1" x14ac:dyDescent="0.3">
      <c r="A30" s="17"/>
      <c r="B30" s="17"/>
      <c r="C30" s="17"/>
      <c r="D30" s="17"/>
      <c r="E30" s="17"/>
      <c r="F30" s="17"/>
      <c r="G30" s="17"/>
      <c r="H30" s="17"/>
      <c r="I30" s="19"/>
      <c r="J30" s="18"/>
      <c r="K30" s="16"/>
      <c r="L30" s="16"/>
    </row>
    <row r="31" spans="1:12" ht="21" thickBot="1" x14ac:dyDescent="0.4">
      <c r="B31" s="13" t="s">
        <v>0</v>
      </c>
      <c r="C31" s="50"/>
      <c r="D31" s="50"/>
      <c r="E31" s="50"/>
      <c r="F31" s="50"/>
      <c r="G31" s="50"/>
      <c r="H31" s="50"/>
      <c r="I31" s="99"/>
      <c r="K31" s="116"/>
      <c r="L31" s="9">
        <f>L7+L9+L11+L13+L15+L17+L19+L21+L23+L25+L27</f>
        <v>775000</v>
      </c>
    </row>
    <row r="32" spans="1:12" ht="15" thickTop="1" x14ac:dyDescent="0.3">
      <c r="A32" s="17"/>
      <c r="B32" s="17"/>
      <c r="C32" s="17"/>
      <c r="D32" s="17"/>
      <c r="E32" s="17"/>
      <c r="F32" s="17"/>
      <c r="G32" s="17"/>
      <c r="H32" s="17"/>
      <c r="I32" s="19"/>
      <c r="J32" s="18"/>
      <c r="K32" s="16"/>
      <c r="L32" s="16"/>
    </row>
    <row r="33" spans="1:12" ht="21" thickBot="1" x14ac:dyDescent="0.4">
      <c r="B33" s="13" t="s">
        <v>1826</v>
      </c>
      <c r="C33" s="50"/>
      <c r="D33" s="50"/>
      <c r="E33" s="50"/>
      <c r="F33" s="50"/>
      <c r="G33" s="50"/>
      <c r="H33" s="50"/>
      <c r="I33" s="99"/>
      <c r="K33" s="116"/>
      <c r="L33" s="9">
        <v>900000</v>
      </c>
    </row>
    <row r="34" spans="1:12" ht="15" thickTop="1" x14ac:dyDescent="0.3">
      <c r="A34" s="17"/>
      <c r="B34" s="17"/>
      <c r="C34" s="17"/>
      <c r="D34" s="17"/>
      <c r="E34" s="17"/>
      <c r="F34" s="17"/>
      <c r="G34" s="17"/>
      <c r="H34" s="17"/>
      <c r="I34" s="19"/>
      <c r="J34" s="18"/>
      <c r="K34" s="16"/>
      <c r="L34" s="16"/>
    </row>
    <row r="39" spans="1:12" ht="18" customHeight="1" x14ac:dyDescent="0.3">
      <c r="A39" s="5"/>
      <c r="B39" s="5"/>
      <c r="C39" s="5"/>
      <c r="D39" s="42"/>
      <c r="E39" s="42"/>
      <c r="F39" s="42"/>
      <c r="G39" s="42"/>
      <c r="H39" s="42"/>
      <c r="I39" s="42"/>
      <c r="J39" s="42"/>
      <c r="K39" s="41"/>
      <c r="L39" s="41"/>
    </row>
    <row r="40" spans="1:12" ht="18" customHeight="1" x14ac:dyDescent="0.3">
      <c r="A40" s="49" t="s">
        <v>1939</v>
      </c>
      <c r="B40" s="49"/>
      <c r="C40" s="49"/>
      <c r="D40" s="49"/>
      <c r="E40" s="49"/>
      <c r="F40" s="49"/>
      <c r="G40" s="45"/>
      <c r="H40" s="43"/>
      <c r="I40" s="43"/>
      <c r="J40" s="43"/>
      <c r="K40" s="43"/>
      <c r="L40" s="43"/>
    </row>
    <row r="41" spans="1:12" ht="18" customHeight="1" x14ac:dyDescent="0.3">
      <c r="A41" s="49" t="s">
        <v>1944</v>
      </c>
      <c r="B41" s="49"/>
      <c r="C41" s="49"/>
      <c r="D41" s="49"/>
      <c r="E41" s="49"/>
      <c r="F41" s="49"/>
      <c r="G41" s="45"/>
      <c r="H41" s="43"/>
      <c r="I41" s="43"/>
      <c r="J41" s="43"/>
      <c r="K41" s="43"/>
      <c r="L41" s="43"/>
    </row>
    <row r="42" spans="1:12" ht="18" customHeight="1" x14ac:dyDescent="0.3">
      <c r="A42" s="49" t="s">
        <v>1952</v>
      </c>
      <c r="B42" s="49"/>
      <c r="C42" s="49"/>
      <c r="D42" s="49"/>
      <c r="E42" s="49"/>
      <c r="F42" s="49"/>
      <c r="G42" s="45"/>
      <c r="H42" s="43"/>
      <c r="I42" s="43"/>
      <c r="J42" s="43"/>
      <c r="K42" s="43"/>
      <c r="L42" s="43"/>
    </row>
    <row r="43" spans="1:12" ht="18" customHeight="1" x14ac:dyDescent="0.3">
      <c r="A43" s="49" t="s">
        <v>1949</v>
      </c>
      <c r="B43" s="49"/>
      <c r="C43" s="49"/>
      <c r="D43" s="49"/>
      <c r="E43" s="49"/>
      <c r="F43" s="49"/>
      <c r="G43" s="45"/>
      <c r="H43" s="43"/>
      <c r="I43" s="43"/>
      <c r="J43" s="43"/>
      <c r="K43" s="43"/>
      <c r="L43" s="43"/>
    </row>
    <row r="44" spans="1:12" ht="18" customHeight="1" x14ac:dyDescent="0.3">
      <c r="A44" s="49" t="s">
        <v>2012</v>
      </c>
      <c r="B44" s="49"/>
      <c r="C44" s="49"/>
      <c r="D44" s="49"/>
      <c r="E44" s="49"/>
      <c r="F44" s="49"/>
      <c r="G44" s="45"/>
      <c r="H44" s="43"/>
      <c r="I44" s="43"/>
      <c r="J44" s="43"/>
      <c r="K44" s="43"/>
      <c r="L44" s="43"/>
    </row>
    <row r="45" spans="1:12" ht="18" customHeight="1" x14ac:dyDescent="0.3">
      <c r="A45" s="227" t="s">
        <v>1950</v>
      </c>
      <c r="B45" s="49"/>
      <c r="C45" s="49"/>
      <c r="D45" s="49"/>
      <c r="E45" s="49"/>
      <c r="F45" s="49"/>
      <c r="G45" s="45"/>
      <c r="H45" s="43"/>
      <c r="I45" s="43"/>
      <c r="J45" s="43"/>
      <c r="K45" s="43"/>
      <c r="L45" s="43"/>
    </row>
    <row r="46" spans="1:12" ht="18" customHeight="1" x14ac:dyDescent="0.3">
      <c r="A46" s="227" t="s">
        <v>1954</v>
      </c>
      <c r="B46" s="49"/>
      <c r="C46" s="49"/>
      <c r="D46" s="49"/>
      <c r="E46" s="49"/>
      <c r="F46" s="49"/>
      <c r="G46" s="45"/>
      <c r="H46" s="43"/>
      <c r="I46" s="43"/>
      <c r="J46" s="43"/>
      <c r="K46" s="43"/>
      <c r="L46" s="43"/>
    </row>
    <row r="47" spans="1:12" ht="18" customHeight="1" x14ac:dyDescent="0.3">
      <c r="A47" s="227" t="s">
        <v>1953</v>
      </c>
      <c r="B47" s="49"/>
      <c r="C47" s="49"/>
      <c r="D47" s="49"/>
      <c r="E47" s="49"/>
      <c r="F47" s="49"/>
      <c r="G47" s="45"/>
      <c r="H47" s="43"/>
      <c r="I47" s="43"/>
      <c r="J47" s="43"/>
      <c r="K47" s="43"/>
      <c r="L47" s="43"/>
    </row>
    <row r="48" spans="1:12" ht="18" customHeight="1" x14ac:dyDescent="0.3">
      <c r="A48" s="227" t="s">
        <v>1951</v>
      </c>
      <c r="B48" s="49"/>
      <c r="C48" s="49"/>
      <c r="D48" s="49"/>
      <c r="E48" s="49"/>
      <c r="F48" s="49"/>
      <c r="G48" s="45"/>
      <c r="H48" s="43"/>
      <c r="I48" s="43"/>
      <c r="J48" s="43"/>
      <c r="K48" s="43"/>
      <c r="L48" s="43"/>
    </row>
    <row r="49" spans="1:12" ht="18" customHeight="1" x14ac:dyDescent="0.3">
      <c r="A49" s="49" t="s">
        <v>2011</v>
      </c>
      <c r="B49" s="49"/>
      <c r="C49" s="49"/>
      <c r="D49" s="49"/>
      <c r="E49" s="49"/>
      <c r="F49" s="49"/>
      <c r="G49" s="45"/>
      <c r="H49" s="43"/>
      <c r="I49" s="43"/>
      <c r="J49" s="43"/>
      <c r="K49" s="43"/>
      <c r="L49" s="43"/>
    </row>
    <row r="50" spans="1:12" ht="18" customHeight="1" x14ac:dyDescent="0.3">
      <c r="A50" s="49" t="s">
        <v>1897</v>
      </c>
      <c r="B50" s="49"/>
      <c r="C50" s="49"/>
      <c r="D50" s="49"/>
      <c r="E50" s="49"/>
      <c r="F50" s="49"/>
      <c r="G50" s="45"/>
      <c r="H50" s="43"/>
      <c r="I50" s="43"/>
      <c r="J50" s="43"/>
      <c r="K50" s="43"/>
      <c r="L50" s="43"/>
    </row>
    <row r="51" spans="1:12" ht="18" customHeight="1" x14ac:dyDescent="0.3">
      <c r="A51" s="231" t="s">
        <v>1940</v>
      </c>
      <c r="B51" s="231"/>
      <c r="C51" s="230"/>
      <c r="D51" s="230"/>
      <c r="E51" s="230"/>
      <c r="F51" s="230"/>
      <c r="G51" s="230"/>
      <c r="H51" s="43"/>
      <c r="I51" s="43"/>
      <c r="J51" s="43"/>
      <c r="K51" s="43"/>
      <c r="L51" s="43"/>
    </row>
    <row r="52" spans="1:12" ht="18" customHeight="1" x14ac:dyDescent="0.3">
      <c r="A52" s="5"/>
      <c r="B52" s="5"/>
      <c r="C52" s="5"/>
      <c r="D52" s="42"/>
      <c r="E52" s="42"/>
      <c r="F52" s="42"/>
      <c r="G52" s="42"/>
      <c r="H52" s="42"/>
      <c r="I52" s="42"/>
      <c r="J52" s="42"/>
      <c r="K52" s="41"/>
      <c r="L52" s="41"/>
    </row>
    <row r="57" spans="1:12" x14ac:dyDescent="0.3">
      <c r="B57" s="5" t="s">
        <v>1927</v>
      </c>
      <c r="C57" s="25"/>
      <c r="D57" s="25"/>
      <c r="E57" s="25"/>
      <c r="F57" s="25"/>
      <c r="G57" s="25"/>
      <c r="H57" s="25"/>
    </row>
    <row r="58" spans="1:12" x14ac:dyDescent="0.3">
      <c r="B58" s="39" t="s">
        <v>1929</v>
      </c>
      <c r="C58" s="25"/>
      <c r="D58" s="25"/>
      <c r="E58" s="25"/>
      <c r="F58" s="25"/>
      <c r="G58" s="25"/>
      <c r="H58" s="25"/>
    </row>
    <row r="59" spans="1:12" x14ac:dyDescent="0.3">
      <c r="B59" s="39" t="s">
        <v>1931</v>
      </c>
      <c r="C59" s="25"/>
      <c r="D59" s="25"/>
      <c r="E59" s="25"/>
      <c r="F59" s="25"/>
      <c r="G59" s="25"/>
      <c r="H59" s="25"/>
    </row>
    <row r="60" spans="1:12" x14ac:dyDescent="0.3">
      <c r="B60" s="39" t="s">
        <v>1932</v>
      </c>
      <c r="C60" s="25"/>
      <c r="D60" s="25"/>
      <c r="E60" s="25"/>
      <c r="F60" s="25"/>
      <c r="G60" s="25"/>
      <c r="H60" s="25"/>
    </row>
    <row r="61" spans="1:12" x14ac:dyDescent="0.3">
      <c r="B61" s="39"/>
      <c r="C61" s="25"/>
      <c r="D61" s="25"/>
      <c r="E61" s="25"/>
      <c r="F61" s="25"/>
      <c r="G61" s="25"/>
      <c r="H61" s="25"/>
    </row>
    <row r="62" spans="1:12" x14ac:dyDescent="0.3">
      <c r="B62" s="39" t="s">
        <v>1928</v>
      </c>
      <c r="C62" s="25"/>
      <c r="D62" s="25"/>
      <c r="E62" s="25"/>
      <c r="F62" s="25"/>
      <c r="G62" s="25"/>
      <c r="H62" s="25"/>
    </row>
    <row r="63" spans="1:12" x14ac:dyDescent="0.3">
      <c r="B63" s="17"/>
    </row>
    <row r="64" spans="1:12" x14ac:dyDescent="0.3">
      <c r="C64" s="8"/>
      <c r="D64" s="7"/>
      <c r="E64" s="7"/>
      <c r="F64"/>
      <c r="G64"/>
    </row>
    <row r="65" spans="2:8" x14ac:dyDescent="0.3">
      <c r="C65" s="8"/>
      <c r="D65" s="7"/>
      <c r="E65" s="7"/>
      <c r="F65"/>
      <c r="G65"/>
    </row>
    <row r="66" spans="2:8" x14ac:dyDescent="0.3">
      <c r="C66" s="8"/>
      <c r="D66" s="7"/>
      <c r="E66" s="7"/>
      <c r="F66"/>
      <c r="G66"/>
    </row>
    <row r="67" spans="2:8" x14ac:dyDescent="0.3">
      <c r="C67" s="8"/>
      <c r="D67" s="7"/>
      <c r="E67" s="7"/>
      <c r="F67"/>
      <c r="G67"/>
    </row>
    <row r="68" spans="2:8" x14ac:dyDescent="0.3">
      <c r="B68" s="5" t="s">
        <v>1890</v>
      </c>
      <c r="C68" s="8"/>
      <c r="D68" s="7"/>
      <c r="E68" s="7"/>
      <c r="F68"/>
      <c r="G68"/>
      <c r="H68" s="25"/>
    </row>
    <row r="69" spans="2:8" x14ac:dyDescent="0.3">
      <c r="B69" s="17"/>
      <c r="C69" s="8"/>
      <c r="D69" s="7"/>
      <c r="E69" s="7"/>
      <c r="F69"/>
      <c r="G69"/>
    </row>
    <row r="70" spans="2:8" x14ac:dyDescent="0.3">
      <c r="B70" s="39" t="s">
        <v>1892</v>
      </c>
      <c r="C70" s="8"/>
      <c r="D70" s="7"/>
      <c r="E70" s="7"/>
      <c r="F70"/>
      <c r="G70"/>
      <c r="H70" s="25"/>
    </row>
    <row r="71" spans="2:8" x14ac:dyDescent="0.3">
      <c r="B71" s="39" t="s">
        <v>1891</v>
      </c>
      <c r="C71" s="8"/>
      <c r="D71" s="7"/>
      <c r="E71" s="7"/>
      <c r="F71"/>
      <c r="G71"/>
      <c r="H71" s="25"/>
    </row>
    <row r="72" spans="2:8" x14ac:dyDescent="0.3">
      <c r="B72" s="17"/>
      <c r="C72" s="8"/>
      <c r="D72" s="7"/>
      <c r="E72" s="7"/>
      <c r="F72"/>
      <c r="G72"/>
    </row>
    <row r="73" spans="2:8" x14ac:dyDescent="0.3">
      <c r="C73" s="8"/>
      <c r="D73" s="7"/>
      <c r="E73" s="1"/>
      <c r="F73"/>
      <c r="G73"/>
    </row>
    <row r="74" spans="2:8" x14ac:dyDescent="0.3">
      <c r="C74" s="8"/>
      <c r="D74" s="7"/>
      <c r="E74" s="1"/>
      <c r="F74"/>
      <c r="G74"/>
    </row>
    <row r="75" spans="2:8" x14ac:dyDescent="0.3">
      <c r="C75" s="8"/>
      <c r="D75" s="7"/>
      <c r="E75" s="1"/>
      <c r="F75"/>
      <c r="G75"/>
    </row>
    <row r="76" spans="2:8" x14ac:dyDescent="0.3">
      <c r="C76" s="8"/>
      <c r="D76" s="7"/>
      <c r="E76" s="1"/>
      <c r="F76"/>
      <c r="G76"/>
    </row>
    <row r="77" spans="2:8" x14ac:dyDescent="0.3">
      <c r="B77" s="5" t="s">
        <v>1909</v>
      </c>
      <c r="C77" s="8"/>
      <c r="D77" s="7"/>
      <c r="E77" s="1"/>
      <c r="F77"/>
      <c r="G77"/>
      <c r="H77" s="25"/>
    </row>
    <row r="78" spans="2:8" x14ac:dyDescent="0.3">
      <c r="B78" s="39"/>
      <c r="C78" s="8"/>
      <c r="D78" s="7"/>
      <c r="E78" s="1"/>
      <c r="F78"/>
      <c r="G78"/>
      <c r="H78" s="25"/>
    </row>
    <row r="79" spans="2:8" x14ac:dyDescent="0.3">
      <c r="B79" s="39" t="s">
        <v>2013</v>
      </c>
      <c r="C79" s="8"/>
      <c r="D79" s="7"/>
      <c r="E79" s="1"/>
      <c r="F79"/>
      <c r="G79"/>
      <c r="H79" s="25"/>
    </row>
    <row r="80" spans="2:8" x14ac:dyDescent="0.3">
      <c r="B80" s="39" t="s">
        <v>1895</v>
      </c>
      <c r="C80" s="8"/>
      <c r="D80" s="7"/>
      <c r="E80" s="1"/>
      <c r="F80"/>
      <c r="G80"/>
      <c r="H80" s="25"/>
    </row>
    <row r="81" spans="2:8" x14ac:dyDescent="0.3">
      <c r="B81" s="39" t="s">
        <v>1896</v>
      </c>
      <c r="C81" s="8"/>
      <c r="D81" s="7"/>
      <c r="E81" s="1"/>
      <c r="F81"/>
      <c r="G81"/>
      <c r="H81" s="25"/>
    </row>
    <row r="82" spans="2:8" x14ac:dyDescent="0.3">
      <c r="B82" s="39" t="s">
        <v>1910</v>
      </c>
      <c r="C82" s="8"/>
      <c r="D82" s="7"/>
      <c r="E82" s="1"/>
      <c r="F82"/>
      <c r="G82"/>
      <c r="H82" s="25"/>
    </row>
    <row r="83" spans="2:8" x14ac:dyDescent="0.3">
      <c r="B83" s="17"/>
      <c r="C83" s="8"/>
      <c r="D83" s="7"/>
      <c r="E83" s="1"/>
      <c r="F83"/>
      <c r="G83"/>
    </row>
    <row r="84" spans="2:8" x14ac:dyDescent="0.3">
      <c r="B84" s="39" t="s">
        <v>1893</v>
      </c>
      <c r="C84" s="8"/>
      <c r="D84" s="7"/>
      <c r="E84" s="1"/>
      <c r="F84"/>
      <c r="G84"/>
      <c r="H84" s="221"/>
    </row>
    <row r="85" spans="2:8" x14ac:dyDescent="0.3">
      <c r="B85" s="39" t="s">
        <v>1894</v>
      </c>
      <c r="C85" s="3"/>
      <c r="D85" s="7"/>
      <c r="E85" s="1"/>
      <c r="F85"/>
      <c r="G85"/>
      <c r="H85" s="25"/>
    </row>
    <row r="86" spans="2:8" x14ac:dyDescent="0.3">
      <c r="B86" s="56"/>
      <c r="C86" s="3"/>
      <c r="D86" s="7"/>
      <c r="E86" s="1"/>
      <c r="F86"/>
      <c r="G86"/>
      <c r="H86" s="25"/>
    </row>
    <row r="87" spans="2:8" x14ac:dyDescent="0.3">
      <c r="B87"/>
      <c r="C87" s="3"/>
      <c r="D87" s="7"/>
      <c r="E87" s="1"/>
      <c r="F87"/>
      <c r="G87"/>
      <c r="H87"/>
    </row>
    <row r="88" spans="2:8" x14ac:dyDescent="0.3">
      <c r="B88"/>
      <c r="C88" s="3"/>
      <c r="D88" s="7"/>
      <c r="E88" s="1"/>
      <c r="F88"/>
      <c r="G88"/>
      <c r="H88"/>
    </row>
    <row r="89" spans="2:8" x14ac:dyDescent="0.3">
      <c r="B89" s="25"/>
      <c r="C89" s="3"/>
      <c r="D89" s="7"/>
      <c r="E89" s="1"/>
      <c r="F89"/>
      <c r="G89"/>
      <c r="H89"/>
    </row>
    <row r="90" spans="2:8" x14ac:dyDescent="0.3">
      <c r="B90" s="25"/>
      <c r="C90" s="3"/>
      <c r="D90" s="1"/>
      <c r="E90" s="1"/>
      <c r="F90"/>
      <c r="G90"/>
      <c r="H90" s="25"/>
    </row>
    <row r="91" spans="2:8" x14ac:dyDescent="0.3">
      <c r="B91" s="5" t="s">
        <v>1898</v>
      </c>
      <c r="C91" s="3"/>
      <c r="D91" s="1"/>
      <c r="E91" s="1"/>
      <c r="F91"/>
      <c r="G91"/>
      <c r="H91" s="25"/>
    </row>
    <row r="92" spans="2:8" x14ac:dyDescent="0.3">
      <c r="B92" s="40"/>
      <c r="C92" s="3"/>
      <c r="D92" s="1"/>
      <c r="E92" s="1"/>
      <c r="F92"/>
      <c r="G92"/>
      <c r="H92" s="25"/>
    </row>
    <row r="93" spans="2:8" x14ac:dyDescent="0.3">
      <c r="B93" s="111" t="s">
        <v>1899</v>
      </c>
      <c r="C93" s="3"/>
      <c r="D93" s="1"/>
      <c r="E93" s="1"/>
      <c r="F93"/>
      <c r="G93"/>
      <c r="H93" s="222"/>
    </row>
    <row r="94" spans="2:8" x14ac:dyDescent="0.3">
      <c r="B94" s="40"/>
      <c r="D94" s="1"/>
      <c r="E94" s="1"/>
      <c r="F94"/>
      <c r="G94"/>
      <c r="H94" s="31"/>
    </row>
    <row r="95" spans="2:8" x14ac:dyDescent="0.3">
      <c r="B95" s="25"/>
      <c r="D95" s="1"/>
      <c r="E95" s="1"/>
      <c r="F95"/>
      <c r="G95"/>
      <c r="H95" s="222"/>
    </row>
    <row r="96" spans="2:8" x14ac:dyDescent="0.3">
      <c r="B96" s="25"/>
      <c r="D96" s="1"/>
      <c r="E96" s="1"/>
      <c r="F96"/>
      <c r="G96"/>
      <c r="H96" s="25"/>
    </row>
    <row r="97" spans="2:8" x14ac:dyDescent="0.3">
      <c r="B97" s="25"/>
      <c r="D97" s="1"/>
      <c r="E97" s="1"/>
      <c r="F97"/>
      <c r="G97"/>
      <c r="H97" s="25"/>
    </row>
    <row r="98" spans="2:8" x14ac:dyDescent="0.3">
      <c r="B98" s="25"/>
      <c r="D98" s="1"/>
      <c r="E98" s="1"/>
      <c r="F98"/>
      <c r="G98"/>
      <c r="H98" s="25"/>
    </row>
    <row r="99" spans="2:8" x14ac:dyDescent="0.3">
      <c r="B99" s="5" t="s">
        <v>1900</v>
      </c>
      <c r="D99" s="1"/>
      <c r="E99" s="1"/>
      <c r="F99"/>
      <c r="G99"/>
      <c r="H99" s="25"/>
    </row>
    <row r="100" spans="2:8" x14ac:dyDescent="0.3">
      <c r="B100" s="39"/>
      <c r="D100" s="1"/>
      <c r="E100" s="1"/>
      <c r="F100"/>
      <c r="G100"/>
      <c r="H100" s="25"/>
    </row>
    <row r="101" spans="2:8" x14ac:dyDescent="0.3">
      <c r="B101" s="39" t="s">
        <v>1907</v>
      </c>
      <c r="D101" s="1"/>
      <c r="E101" s="1"/>
      <c r="F101"/>
      <c r="G101"/>
      <c r="H101" s="25"/>
    </row>
    <row r="102" spans="2:8" x14ac:dyDescent="0.3">
      <c r="B102" s="39" t="s">
        <v>1901</v>
      </c>
      <c r="D102" s="1"/>
      <c r="E102" s="1"/>
      <c r="F102"/>
      <c r="G102"/>
      <c r="H102" s="25"/>
    </row>
    <row r="103" spans="2:8" x14ac:dyDescent="0.3">
      <c r="B103" s="39" t="s">
        <v>1902</v>
      </c>
      <c r="D103" s="1"/>
      <c r="E103" s="1"/>
      <c r="F103"/>
      <c r="G103"/>
      <c r="H103" s="25"/>
    </row>
    <row r="104" spans="2:8" x14ac:dyDescent="0.3">
      <c r="B104" s="39" t="s">
        <v>1903</v>
      </c>
      <c r="D104" s="1"/>
      <c r="E104" s="1"/>
      <c r="F104"/>
      <c r="G104"/>
      <c r="H104" s="25"/>
    </row>
    <row r="105" spans="2:8" x14ac:dyDescent="0.3">
      <c r="B105" s="39"/>
      <c r="D105" s="1"/>
      <c r="E105" s="1"/>
      <c r="F105"/>
      <c r="G105"/>
      <c r="H105" s="25"/>
    </row>
    <row r="106" spans="2:8" x14ac:dyDescent="0.3">
      <c r="B106" s="39" t="s">
        <v>1904</v>
      </c>
      <c r="D106" s="1"/>
      <c r="E106" s="1"/>
      <c r="F106"/>
      <c r="G106"/>
      <c r="H106" s="25"/>
    </row>
    <row r="107" spans="2:8" x14ac:dyDescent="0.3">
      <c r="B107" s="39" t="s">
        <v>1905</v>
      </c>
      <c r="D107" s="1"/>
      <c r="E107" s="1"/>
      <c r="F107"/>
      <c r="G107"/>
      <c r="H107" s="25"/>
    </row>
    <row r="108" spans="2:8" x14ac:dyDescent="0.3">
      <c r="B108" s="39" t="s">
        <v>1906</v>
      </c>
      <c r="D108" s="1"/>
      <c r="E108" s="1"/>
      <c r="F108"/>
      <c r="G108"/>
      <c r="H108" s="25"/>
    </row>
    <row r="109" spans="2:8" x14ac:dyDescent="0.3">
      <c r="B109" s="39"/>
      <c r="D109" s="1"/>
      <c r="E109" s="1"/>
      <c r="F109"/>
      <c r="G109"/>
      <c r="H109" s="25"/>
    </row>
    <row r="110" spans="2:8" x14ac:dyDescent="0.3">
      <c r="B110" s="39" t="s">
        <v>1908</v>
      </c>
      <c r="D110" s="1"/>
      <c r="E110" s="1"/>
      <c r="F110"/>
      <c r="G110"/>
      <c r="H110" s="25"/>
    </row>
    <row r="111" spans="2:8" x14ac:dyDescent="0.3">
      <c r="B111" s="39"/>
      <c r="D111" s="1"/>
      <c r="E111" s="1"/>
      <c r="F111"/>
      <c r="G111"/>
      <c r="H111" s="25"/>
    </row>
    <row r="112" spans="2:8" x14ac:dyDescent="0.3">
      <c r="D112" s="1"/>
      <c r="E112" s="1"/>
      <c r="F112"/>
      <c r="G112"/>
      <c r="H112" s="25"/>
    </row>
    <row r="113" spans="2:7" x14ac:dyDescent="0.3">
      <c r="D113" s="1"/>
      <c r="E113" s="1"/>
      <c r="F113"/>
      <c r="G113"/>
    </row>
    <row r="114" spans="2:7" x14ac:dyDescent="0.3">
      <c r="B114"/>
      <c r="D114" s="1"/>
      <c r="E114" s="1"/>
      <c r="F114"/>
      <c r="G114"/>
    </row>
    <row r="115" spans="2:7" x14ac:dyDescent="0.3">
      <c r="B115"/>
      <c r="D115" s="1"/>
      <c r="E115" s="1"/>
      <c r="F115"/>
      <c r="G115"/>
    </row>
    <row r="116" spans="2:7" x14ac:dyDescent="0.3">
      <c r="B116"/>
      <c r="D116" s="1"/>
      <c r="E116" s="1"/>
      <c r="F116"/>
      <c r="G116"/>
    </row>
  </sheetData>
  <sheetProtection algorithmName="SHA-512" hashValue="foxIxZSRzBDULlOsLFhcczv9F05MH4XEJctxpODRQzyw+7o3qo5ntfEJSmnnv/QkjoUZ/IwlLrwCS13NP9DjXA==" saltValue="uUgU+85O8//Nkbuf/UcKYA==" spinCount="100000" sheet="1" insertHyperlinks="0"/>
  <mergeCells count="4">
    <mergeCell ref="A1:L1"/>
    <mergeCell ref="A2:B2"/>
    <mergeCell ref="A3:I3"/>
    <mergeCell ref="A51:G51"/>
  </mergeCells>
  <hyperlinks>
    <hyperlink ref="B93" r:id="rId1" xr:uid="{C05A8112-1B67-4090-9971-57E6B021E80D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08D6-906F-4D03-92B3-8A7A9C7795A3}">
  <sheetPr codeName="Tabelle24">
    <pageSetUpPr fitToPage="1"/>
  </sheetPr>
  <dimension ref="A1:L106"/>
  <sheetViews>
    <sheetView zoomScale="90" zoomScaleNormal="90" workbookViewId="0">
      <pane ySplit="6" topLeftCell="A7" activePane="bottomLeft" state="frozen"/>
      <selection activeCell="B45" sqref="B45"/>
      <selection pane="bottomLeft" activeCell="B63" sqref="B63:B106"/>
    </sheetView>
  </sheetViews>
  <sheetFormatPr baseColWidth="10" defaultRowHeight="14.4" x14ac:dyDescent="0.3"/>
  <cols>
    <col min="1" max="1" width="10.44140625" customWidth="1"/>
    <col min="2" max="2" width="110.21875" style="2" customWidth="1"/>
    <col min="3" max="8" width="7.77734375" style="2" customWidth="1"/>
    <col min="9" max="9" width="9" style="1" customWidth="1"/>
    <col min="10" max="10" width="33" style="1" customWidth="1"/>
    <col min="11" max="11" width="26.77734375" customWidth="1"/>
    <col min="12" max="12" width="24.44140625" customWidth="1"/>
    <col min="14" max="14" width="13.88671875" bestFit="1" customWidth="1"/>
  </cols>
  <sheetData>
    <row r="1" spans="1:12" ht="27" customHeight="1" x14ac:dyDescent="0.3">
      <c r="A1" s="229" t="s">
        <v>1795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1980</v>
      </c>
      <c r="B2" s="229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70"/>
      <c r="D5" s="70"/>
      <c r="E5" s="70"/>
      <c r="F5" s="70"/>
      <c r="G5" s="70"/>
      <c r="H5" s="70"/>
      <c r="I5" s="70"/>
      <c r="J5" s="71"/>
      <c r="K5" s="70" t="s">
        <v>1747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/>
      <c r="L6" s="37"/>
    </row>
    <row r="7" spans="1:12" x14ac:dyDescent="0.3">
      <c r="A7" s="2">
        <v>1</v>
      </c>
      <c r="B7" s="30" t="s">
        <v>1742</v>
      </c>
      <c r="I7" s="7"/>
      <c r="J7" s="7"/>
      <c r="K7" s="142">
        <v>50000</v>
      </c>
      <c r="L7" s="125">
        <f>K7</f>
        <v>50000</v>
      </c>
    </row>
    <row r="8" spans="1:12" x14ac:dyDescent="0.3">
      <c r="A8" s="17"/>
      <c r="B8" s="40"/>
      <c r="C8" s="19"/>
      <c r="D8" s="19"/>
      <c r="E8" s="19"/>
      <c r="F8" s="19"/>
      <c r="G8" s="19"/>
      <c r="H8" s="19"/>
      <c r="I8" s="18"/>
      <c r="J8" s="18"/>
      <c r="K8" s="16"/>
      <c r="L8" s="37"/>
    </row>
    <row r="9" spans="1:12" x14ac:dyDescent="0.3">
      <c r="A9" s="2">
        <v>2</v>
      </c>
      <c r="B9" s="30" t="s">
        <v>1744</v>
      </c>
      <c r="I9" s="7"/>
      <c r="J9" s="7"/>
      <c r="K9" s="142">
        <v>10000</v>
      </c>
      <c r="L9" s="125">
        <f>K9</f>
        <v>10000</v>
      </c>
    </row>
    <row r="10" spans="1:12" x14ac:dyDescent="0.3">
      <c r="A10" s="17"/>
      <c r="B10" s="40"/>
      <c r="C10" s="19"/>
      <c r="D10" s="19"/>
      <c r="E10" s="19"/>
      <c r="F10" s="19"/>
      <c r="G10" s="19"/>
      <c r="H10" s="19"/>
      <c r="I10" s="18"/>
      <c r="J10" s="18"/>
      <c r="K10" s="16"/>
      <c r="L10" s="37"/>
    </row>
    <row r="11" spans="1:12" x14ac:dyDescent="0.3">
      <c r="A11" s="2">
        <v>3</v>
      </c>
      <c r="B11" s="30" t="s">
        <v>1746</v>
      </c>
      <c r="I11" s="7"/>
      <c r="J11" s="7"/>
      <c r="K11" s="142">
        <v>50000</v>
      </c>
      <c r="L11" s="125">
        <f>K11</f>
        <v>50000</v>
      </c>
    </row>
    <row r="12" spans="1:12" x14ac:dyDescent="0.3">
      <c r="A12" s="17"/>
      <c r="B12" s="40"/>
      <c r="C12" s="19"/>
      <c r="D12" s="19"/>
      <c r="E12" s="19"/>
      <c r="F12" s="19"/>
      <c r="G12" s="19"/>
      <c r="H12" s="19"/>
      <c r="I12" s="18"/>
      <c r="J12" s="18"/>
      <c r="K12" s="16"/>
      <c r="L12" s="37"/>
    </row>
    <row r="13" spans="1:12" x14ac:dyDescent="0.3">
      <c r="A13" s="2">
        <v>4</v>
      </c>
      <c r="B13" s="30" t="s">
        <v>1743</v>
      </c>
      <c r="I13" s="7"/>
      <c r="J13" s="7"/>
      <c r="K13" s="142">
        <v>20000</v>
      </c>
      <c r="L13" s="125">
        <f>K13</f>
        <v>20000</v>
      </c>
    </row>
    <row r="14" spans="1:12" x14ac:dyDescent="0.3">
      <c r="A14" s="17"/>
      <c r="B14" s="40"/>
      <c r="C14" s="19"/>
      <c r="D14" s="19"/>
      <c r="E14" s="19"/>
      <c r="F14" s="19"/>
      <c r="G14" s="19"/>
      <c r="H14" s="19"/>
      <c r="I14" s="18"/>
      <c r="J14" s="18"/>
      <c r="K14" s="16"/>
      <c r="L14" s="37"/>
    </row>
    <row r="15" spans="1:12" x14ac:dyDescent="0.3">
      <c r="A15" s="2">
        <v>5</v>
      </c>
      <c r="B15" s="30" t="s">
        <v>1745</v>
      </c>
      <c r="I15" s="7"/>
      <c r="J15" s="7"/>
      <c r="K15" s="142">
        <v>20000</v>
      </c>
      <c r="L15" s="125">
        <f>K15</f>
        <v>20000</v>
      </c>
    </row>
    <row r="16" spans="1:12" x14ac:dyDescent="0.3">
      <c r="A16" s="17"/>
      <c r="B16" s="40"/>
      <c r="C16" s="19"/>
      <c r="D16" s="19"/>
      <c r="E16" s="19"/>
      <c r="F16" s="19"/>
      <c r="G16" s="19"/>
      <c r="H16" s="19"/>
      <c r="I16" s="18"/>
      <c r="J16" s="18"/>
      <c r="K16" s="16"/>
      <c r="L16" s="16"/>
    </row>
    <row r="17" spans="1:12" ht="21" thickBot="1" x14ac:dyDescent="0.4">
      <c r="A17" s="2"/>
      <c r="B17" s="13" t="s">
        <v>1923</v>
      </c>
      <c r="I17" s="36"/>
      <c r="J17" s="36"/>
      <c r="K17" s="52"/>
      <c r="L17" s="187">
        <f>L21-L19</f>
        <v>50000</v>
      </c>
    </row>
    <row r="18" spans="1:12" ht="15" thickTop="1" x14ac:dyDescent="0.3">
      <c r="A18" s="17"/>
      <c r="B18" s="17"/>
      <c r="C18" s="17"/>
      <c r="D18" s="17"/>
      <c r="E18" s="17"/>
      <c r="F18" s="17"/>
      <c r="G18" s="17"/>
      <c r="H18" s="17"/>
      <c r="I18" s="18"/>
      <c r="J18" s="18"/>
      <c r="K18" s="16"/>
      <c r="L18" s="17"/>
    </row>
    <row r="19" spans="1:12" ht="21.6" thickBot="1" x14ac:dyDescent="0.4">
      <c r="A19" s="2"/>
      <c r="B19" s="13" t="s">
        <v>0</v>
      </c>
      <c r="C19" s="15"/>
      <c r="D19" s="15"/>
      <c r="E19" s="15"/>
      <c r="F19" s="15"/>
      <c r="G19" s="15"/>
      <c r="H19" s="15"/>
      <c r="I19" s="14"/>
      <c r="J19" s="14"/>
      <c r="K19" s="52"/>
      <c r="L19" s="169">
        <f>L7+L9+L11+L13+L15</f>
        <v>150000</v>
      </c>
    </row>
    <row r="20" spans="1:12" ht="15" thickTop="1" x14ac:dyDescent="0.3">
      <c r="A20" s="17"/>
      <c r="B20" s="17"/>
      <c r="C20" s="17"/>
      <c r="D20" s="17"/>
      <c r="E20" s="17"/>
      <c r="F20" s="17"/>
      <c r="G20" s="17"/>
      <c r="H20" s="17"/>
      <c r="I20" s="18"/>
      <c r="J20" s="18"/>
      <c r="K20" s="16"/>
      <c r="L20" s="17"/>
    </row>
    <row r="21" spans="1:12" ht="21" thickBot="1" x14ac:dyDescent="0.4">
      <c r="A21" s="2"/>
      <c r="B21" s="13" t="s">
        <v>1796</v>
      </c>
      <c r="C21" s="22"/>
      <c r="D21" s="22"/>
      <c r="E21" s="22"/>
      <c r="F21" s="22"/>
      <c r="G21" s="22"/>
      <c r="H21" s="22"/>
      <c r="I21" s="23"/>
      <c r="J21" s="23"/>
      <c r="K21" s="52"/>
      <c r="L21" s="187">
        <v>200000</v>
      </c>
    </row>
    <row r="22" spans="1:12" ht="15" thickTop="1" x14ac:dyDescent="0.3">
      <c r="A22" s="17"/>
      <c r="B22" s="17"/>
      <c r="C22" s="17"/>
      <c r="D22" s="17"/>
      <c r="E22" s="17"/>
      <c r="F22" s="17"/>
      <c r="G22" s="17"/>
      <c r="H22" s="17"/>
      <c r="I22" s="18"/>
      <c r="J22" s="18"/>
      <c r="K22" s="17"/>
      <c r="L22" s="17"/>
    </row>
    <row r="27" spans="1:12" ht="18" customHeight="1" x14ac:dyDescent="0.3">
      <c r="A27" s="5"/>
      <c r="B27" s="5"/>
      <c r="C27" s="5"/>
      <c r="D27" s="42"/>
      <c r="E27" s="42"/>
      <c r="F27" s="42"/>
      <c r="G27" s="42"/>
      <c r="H27" s="42"/>
      <c r="I27" s="42"/>
      <c r="J27" s="42"/>
      <c r="K27" s="41"/>
      <c r="L27" s="41"/>
    </row>
    <row r="28" spans="1:12" ht="18" customHeight="1" x14ac:dyDescent="0.3">
      <c r="A28" s="49" t="s">
        <v>1939</v>
      </c>
      <c r="B28" s="49"/>
      <c r="C28" s="49"/>
      <c r="D28" s="49"/>
      <c r="E28" s="49"/>
      <c r="F28" s="49"/>
      <c r="G28" s="45"/>
      <c r="H28" s="43"/>
      <c r="I28" s="43"/>
      <c r="J28" s="43"/>
      <c r="K28" s="43"/>
      <c r="L28" s="43"/>
    </row>
    <row r="29" spans="1:12" ht="18" customHeight="1" x14ac:dyDescent="0.3">
      <c r="A29" s="49" t="s">
        <v>1944</v>
      </c>
      <c r="B29" s="49"/>
      <c r="C29" s="49"/>
      <c r="D29" s="49"/>
      <c r="E29" s="49"/>
      <c r="F29" s="49"/>
      <c r="G29" s="45"/>
      <c r="H29" s="43"/>
      <c r="I29" s="43"/>
      <c r="J29" s="43"/>
      <c r="K29" s="43"/>
      <c r="L29" s="43"/>
    </row>
    <row r="30" spans="1:12" ht="18" customHeight="1" x14ac:dyDescent="0.3">
      <c r="A30" s="49" t="s">
        <v>1952</v>
      </c>
      <c r="B30" s="49"/>
      <c r="C30" s="49"/>
      <c r="D30" s="49"/>
      <c r="E30" s="49"/>
      <c r="F30" s="49"/>
      <c r="G30" s="45"/>
      <c r="H30" s="43"/>
      <c r="I30" s="43"/>
      <c r="J30" s="43"/>
      <c r="K30" s="43"/>
      <c r="L30" s="43"/>
    </row>
    <row r="31" spans="1:12" ht="18" customHeight="1" x14ac:dyDescent="0.3">
      <c r="A31" s="49" t="s">
        <v>1949</v>
      </c>
      <c r="B31" s="49"/>
      <c r="C31" s="49"/>
      <c r="D31" s="49"/>
      <c r="E31" s="49"/>
      <c r="F31" s="49"/>
      <c r="G31" s="45"/>
      <c r="H31" s="43"/>
      <c r="I31" s="43"/>
      <c r="J31" s="43"/>
      <c r="K31" s="43"/>
      <c r="L31" s="43"/>
    </row>
    <row r="32" spans="1:12" ht="18" customHeight="1" x14ac:dyDescent="0.3">
      <c r="A32" s="49" t="s">
        <v>2012</v>
      </c>
      <c r="B32" s="49"/>
      <c r="C32" s="49"/>
      <c r="D32" s="49"/>
      <c r="E32" s="49"/>
      <c r="F32" s="49"/>
      <c r="G32" s="45"/>
      <c r="H32" s="43"/>
      <c r="I32" s="43"/>
      <c r="J32" s="43"/>
      <c r="K32" s="43"/>
      <c r="L32" s="43"/>
    </row>
    <row r="33" spans="1:12" ht="18" customHeight="1" x14ac:dyDescent="0.3">
      <c r="A33" s="227" t="s">
        <v>1950</v>
      </c>
      <c r="B33" s="49"/>
      <c r="C33" s="49"/>
      <c r="D33" s="49"/>
      <c r="E33" s="49"/>
      <c r="F33" s="49"/>
      <c r="G33" s="45"/>
      <c r="H33" s="43"/>
      <c r="I33" s="43"/>
      <c r="J33" s="43"/>
      <c r="K33" s="43"/>
      <c r="L33" s="43"/>
    </row>
    <row r="34" spans="1:12" ht="18" customHeight="1" x14ac:dyDescent="0.3">
      <c r="A34" s="227" t="s">
        <v>1954</v>
      </c>
      <c r="B34" s="49"/>
      <c r="C34" s="49"/>
      <c r="D34" s="49"/>
      <c r="E34" s="49"/>
      <c r="F34" s="49"/>
      <c r="G34" s="45"/>
      <c r="H34" s="43"/>
      <c r="I34" s="43"/>
      <c r="J34" s="43"/>
      <c r="K34" s="43"/>
      <c r="L34" s="43"/>
    </row>
    <row r="35" spans="1:12" ht="18" customHeight="1" x14ac:dyDescent="0.3">
      <c r="A35" s="227" t="s">
        <v>1953</v>
      </c>
      <c r="B35" s="49"/>
      <c r="C35" s="49"/>
      <c r="D35" s="49"/>
      <c r="E35" s="49"/>
      <c r="F35" s="49"/>
      <c r="G35" s="45"/>
      <c r="H35" s="43"/>
      <c r="I35" s="43"/>
      <c r="J35" s="43"/>
      <c r="K35" s="43"/>
      <c r="L35" s="43"/>
    </row>
    <row r="36" spans="1:12" ht="18" customHeight="1" x14ac:dyDescent="0.3">
      <c r="A36" s="227" t="s">
        <v>1951</v>
      </c>
      <c r="B36" s="49"/>
      <c r="C36" s="49"/>
      <c r="D36" s="49"/>
      <c r="E36" s="49"/>
      <c r="F36" s="49"/>
      <c r="G36" s="45"/>
      <c r="H36" s="43"/>
      <c r="I36" s="43"/>
      <c r="J36" s="43"/>
      <c r="K36" s="43"/>
      <c r="L36" s="43"/>
    </row>
    <row r="37" spans="1:12" ht="18" customHeight="1" x14ac:dyDescent="0.3">
      <c r="A37" s="49" t="s">
        <v>2011</v>
      </c>
      <c r="B37" s="49"/>
      <c r="C37" s="49"/>
      <c r="D37" s="49"/>
      <c r="E37" s="49"/>
      <c r="F37" s="49"/>
      <c r="G37" s="45"/>
      <c r="H37" s="43"/>
      <c r="I37" s="43"/>
      <c r="J37" s="43"/>
      <c r="K37" s="43"/>
      <c r="L37" s="43"/>
    </row>
    <row r="38" spans="1:12" ht="18" customHeight="1" x14ac:dyDescent="0.3">
      <c r="A38" s="49" t="s">
        <v>1897</v>
      </c>
      <c r="B38" s="49"/>
      <c r="C38" s="49"/>
      <c r="D38" s="49"/>
      <c r="E38" s="49"/>
      <c r="F38" s="49"/>
      <c r="G38" s="45"/>
      <c r="H38" s="43"/>
      <c r="I38" s="43"/>
      <c r="J38" s="43"/>
      <c r="K38" s="43"/>
      <c r="L38" s="43"/>
    </row>
    <row r="39" spans="1:12" ht="18" customHeight="1" x14ac:dyDescent="0.3">
      <c r="A39" s="231" t="s">
        <v>1940</v>
      </c>
      <c r="B39" s="231"/>
      <c r="C39" s="230"/>
      <c r="D39" s="230"/>
      <c r="E39" s="230"/>
      <c r="F39" s="230"/>
      <c r="G39" s="230"/>
      <c r="H39" s="43"/>
      <c r="I39" s="43"/>
      <c r="J39" s="43"/>
      <c r="K39" s="43"/>
      <c r="L39" s="43"/>
    </row>
    <row r="40" spans="1:12" ht="18" customHeight="1" x14ac:dyDescent="0.3">
      <c r="A40" s="5"/>
      <c r="B40" s="5"/>
      <c r="C40" s="5"/>
      <c r="D40" s="42"/>
      <c r="E40" s="42"/>
      <c r="F40" s="42"/>
      <c r="G40" s="42"/>
      <c r="H40" s="42"/>
      <c r="I40" s="42"/>
      <c r="J40" s="42"/>
      <c r="K40" s="41"/>
      <c r="L40" s="41"/>
    </row>
    <row r="45" spans="1:12" x14ac:dyDescent="0.3">
      <c r="B45" s="5" t="s">
        <v>1936</v>
      </c>
    </row>
    <row r="46" spans="1:12" x14ac:dyDescent="0.3">
      <c r="B46" s="39"/>
    </row>
    <row r="47" spans="1:12" x14ac:dyDescent="0.3">
      <c r="B47" s="39" t="s">
        <v>1937</v>
      </c>
    </row>
    <row r="48" spans="1:12" x14ac:dyDescent="0.3">
      <c r="B48" s="39"/>
    </row>
    <row r="49" spans="2:7" x14ac:dyDescent="0.3">
      <c r="B49" s="39" t="s">
        <v>1929</v>
      </c>
    </row>
    <row r="50" spans="2:7" x14ac:dyDescent="0.3">
      <c r="B50" s="39" t="s">
        <v>1938</v>
      </c>
    </row>
    <row r="51" spans="2:7" x14ac:dyDescent="0.3">
      <c r="B51" s="39"/>
    </row>
    <row r="52" spans="2:7" x14ac:dyDescent="0.3">
      <c r="B52" s="39" t="s">
        <v>1928</v>
      </c>
    </row>
    <row r="53" spans="2:7" x14ac:dyDescent="0.3">
      <c r="B53" s="17"/>
    </row>
    <row r="54" spans="2:7" ht="15" customHeight="1" x14ac:dyDescent="0.3">
      <c r="C54" s="8"/>
      <c r="D54" s="7"/>
      <c r="E54" s="7"/>
      <c r="F54"/>
      <c r="G54"/>
    </row>
    <row r="55" spans="2:7" x14ac:dyDescent="0.3">
      <c r="C55" s="8"/>
      <c r="D55" s="7"/>
      <c r="E55" s="7"/>
      <c r="F55"/>
      <c r="G55"/>
    </row>
    <row r="56" spans="2:7" x14ac:dyDescent="0.3">
      <c r="C56" s="8"/>
      <c r="D56" s="7"/>
      <c r="E56" s="7"/>
      <c r="F56"/>
      <c r="G56"/>
    </row>
    <row r="57" spans="2:7" x14ac:dyDescent="0.3">
      <c r="C57" s="8"/>
      <c r="D57" s="7"/>
      <c r="E57" s="7"/>
      <c r="F57"/>
      <c r="G57"/>
    </row>
    <row r="58" spans="2:7" x14ac:dyDescent="0.3">
      <c r="B58" s="5" t="s">
        <v>1890</v>
      </c>
      <c r="C58" s="8"/>
      <c r="D58" s="7"/>
      <c r="E58" s="7"/>
      <c r="F58"/>
      <c r="G58"/>
    </row>
    <row r="59" spans="2:7" x14ac:dyDescent="0.3">
      <c r="B59" s="17"/>
      <c r="C59" s="8"/>
      <c r="D59" s="7"/>
      <c r="E59" s="7"/>
      <c r="F59"/>
      <c r="G59"/>
    </row>
    <row r="60" spans="2:7" x14ac:dyDescent="0.3">
      <c r="B60" s="39" t="s">
        <v>1892</v>
      </c>
      <c r="C60" s="8"/>
      <c r="D60" s="7"/>
      <c r="E60" s="7"/>
      <c r="F60"/>
      <c r="G60"/>
    </row>
    <row r="61" spans="2:7" x14ac:dyDescent="0.3">
      <c r="B61" s="39" t="s">
        <v>1891</v>
      </c>
      <c r="C61" s="8"/>
      <c r="D61" s="7"/>
      <c r="E61" s="7"/>
      <c r="F61"/>
      <c r="G61"/>
    </row>
    <row r="62" spans="2:7" x14ac:dyDescent="0.3">
      <c r="B62" s="17"/>
      <c r="C62" s="8"/>
      <c r="D62" s="7"/>
      <c r="E62" s="7"/>
      <c r="F62"/>
      <c r="G62"/>
    </row>
    <row r="63" spans="2:7" x14ac:dyDescent="0.3">
      <c r="C63" s="8"/>
      <c r="D63" s="7"/>
      <c r="E63" s="1"/>
      <c r="F63"/>
      <c r="G63"/>
    </row>
    <row r="64" spans="2:7" x14ac:dyDescent="0.3">
      <c r="C64" s="8"/>
      <c r="D64" s="7"/>
      <c r="E64" s="1"/>
      <c r="F64"/>
      <c r="G64"/>
    </row>
    <row r="65" spans="2:7" x14ac:dyDescent="0.3">
      <c r="C65" s="8"/>
      <c r="D65" s="7"/>
      <c r="E65" s="1"/>
      <c r="F65"/>
      <c r="G65"/>
    </row>
    <row r="66" spans="2:7" x14ac:dyDescent="0.3">
      <c r="C66" s="8"/>
      <c r="D66" s="7"/>
      <c r="E66" s="1"/>
      <c r="F66"/>
      <c r="G66"/>
    </row>
    <row r="67" spans="2:7" x14ac:dyDescent="0.3">
      <c r="B67" s="5" t="s">
        <v>1909</v>
      </c>
      <c r="C67" s="8"/>
      <c r="D67" s="7"/>
      <c r="E67" s="1"/>
      <c r="F67"/>
      <c r="G67"/>
    </row>
    <row r="68" spans="2:7" x14ac:dyDescent="0.3">
      <c r="B68" s="39"/>
      <c r="C68" s="8"/>
      <c r="D68" s="7"/>
      <c r="E68" s="1"/>
      <c r="F68"/>
      <c r="G68"/>
    </row>
    <row r="69" spans="2:7" x14ac:dyDescent="0.3">
      <c r="B69" s="39" t="s">
        <v>2013</v>
      </c>
      <c r="C69" s="8"/>
      <c r="D69" s="7"/>
      <c r="E69" s="1"/>
      <c r="F69"/>
      <c r="G69"/>
    </row>
    <row r="70" spans="2:7" x14ac:dyDescent="0.3">
      <c r="B70" s="39" t="s">
        <v>1895</v>
      </c>
      <c r="C70" s="8"/>
      <c r="D70" s="7"/>
      <c r="E70" s="1"/>
      <c r="F70"/>
      <c r="G70"/>
    </row>
    <row r="71" spans="2:7" x14ac:dyDescent="0.3">
      <c r="B71" s="39" t="s">
        <v>1896</v>
      </c>
      <c r="C71" s="8"/>
      <c r="D71" s="7"/>
      <c r="E71" s="1"/>
      <c r="F71"/>
      <c r="G71"/>
    </row>
    <row r="72" spans="2:7" x14ac:dyDescent="0.3">
      <c r="B72" s="39" t="s">
        <v>1910</v>
      </c>
      <c r="C72" s="8"/>
      <c r="D72" s="7"/>
      <c r="E72" s="1"/>
      <c r="F72"/>
      <c r="G72"/>
    </row>
    <row r="73" spans="2:7" x14ac:dyDescent="0.3">
      <c r="B73" s="17"/>
      <c r="C73" s="8"/>
      <c r="D73" s="7"/>
      <c r="E73" s="1"/>
      <c r="F73"/>
      <c r="G73"/>
    </row>
    <row r="74" spans="2:7" x14ac:dyDescent="0.3">
      <c r="B74" s="39" t="s">
        <v>1893</v>
      </c>
      <c r="C74" s="8"/>
      <c r="D74" s="7"/>
      <c r="E74" s="1"/>
      <c r="F74"/>
      <c r="G74"/>
    </row>
    <row r="75" spans="2:7" x14ac:dyDescent="0.3">
      <c r="B75" s="39" t="s">
        <v>1894</v>
      </c>
      <c r="C75" s="3"/>
      <c r="D75" s="7"/>
      <c r="E75" s="1"/>
      <c r="F75"/>
      <c r="G75"/>
    </row>
    <row r="76" spans="2:7" x14ac:dyDescent="0.3">
      <c r="B76" s="56"/>
      <c r="C76" s="3"/>
      <c r="D76" s="7"/>
      <c r="E76" s="1"/>
      <c r="F76"/>
      <c r="G76"/>
    </row>
    <row r="77" spans="2:7" x14ac:dyDescent="0.3">
      <c r="B77"/>
      <c r="C77" s="3"/>
      <c r="D77" s="7"/>
      <c r="E77" s="1"/>
      <c r="F77"/>
      <c r="G77"/>
    </row>
    <row r="78" spans="2:7" x14ac:dyDescent="0.3">
      <c r="B78"/>
      <c r="C78" s="3"/>
      <c r="D78" s="7"/>
      <c r="E78" s="1"/>
      <c r="F78"/>
      <c r="G78"/>
    </row>
    <row r="79" spans="2:7" x14ac:dyDescent="0.3">
      <c r="B79" s="25"/>
      <c r="C79" s="3"/>
      <c r="D79" s="7"/>
      <c r="E79" s="1"/>
      <c r="F79"/>
      <c r="G79"/>
    </row>
    <row r="80" spans="2:7" x14ac:dyDescent="0.3">
      <c r="B80" s="25"/>
      <c r="C80" s="3"/>
      <c r="D80" s="1"/>
      <c r="E80" s="1"/>
      <c r="F80"/>
      <c r="G80"/>
    </row>
    <row r="81" spans="2:7" x14ac:dyDescent="0.3">
      <c r="B81" s="5" t="s">
        <v>1898</v>
      </c>
      <c r="C81" s="3"/>
      <c r="D81" s="1"/>
      <c r="E81" s="1"/>
      <c r="F81"/>
      <c r="G81"/>
    </row>
    <row r="82" spans="2:7" x14ac:dyDescent="0.3">
      <c r="B82" s="40"/>
      <c r="C82" s="3"/>
      <c r="D82" s="1"/>
      <c r="E82" s="1"/>
      <c r="F82"/>
      <c r="G82"/>
    </row>
    <row r="83" spans="2:7" x14ac:dyDescent="0.3">
      <c r="B83" s="111" t="s">
        <v>1899</v>
      </c>
      <c r="C83" s="3"/>
      <c r="D83" s="1"/>
      <c r="E83" s="1"/>
      <c r="F83"/>
      <c r="G83"/>
    </row>
    <row r="84" spans="2:7" x14ac:dyDescent="0.3">
      <c r="B84" s="40"/>
      <c r="D84" s="1"/>
      <c r="E84" s="1"/>
      <c r="F84"/>
      <c r="G84"/>
    </row>
    <row r="85" spans="2:7" x14ac:dyDescent="0.3">
      <c r="B85" s="25"/>
      <c r="D85" s="1"/>
      <c r="E85" s="1"/>
      <c r="F85"/>
      <c r="G85"/>
    </row>
    <row r="86" spans="2:7" x14ac:dyDescent="0.3">
      <c r="B86" s="25"/>
      <c r="D86" s="1"/>
      <c r="E86" s="1"/>
      <c r="F86"/>
      <c r="G86"/>
    </row>
    <row r="87" spans="2:7" x14ac:dyDescent="0.3">
      <c r="B87" s="25"/>
      <c r="D87" s="1"/>
      <c r="E87" s="1"/>
      <c r="F87"/>
      <c r="G87"/>
    </row>
    <row r="88" spans="2:7" x14ac:dyDescent="0.3">
      <c r="B88" s="25"/>
      <c r="D88" s="1"/>
      <c r="E88" s="1"/>
      <c r="F88"/>
      <c r="G88"/>
    </row>
    <row r="89" spans="2:7" x14ac:dyDescent="0.3">
      <c r="B89" s="5" t="s">
        <v>1900</v>
      </c>
      <c r="D89" s="1"/>
      <c r="E89" s="1"/>
      <c r="F89"/>
      <c r="G89"/>
    </row>
    <row r="90" spans="2:7" x14ac:dyDescent="0.3">
      <c r="B90" s="39"/>
      <c r="D90" s="1"/>
      <c r="E90" s="1"/>
      <c r="F90"/>
      <c r="G90"/>
    </row>
    <row r="91" spans="2:7" x14ac:dyDescent="0.3">
      <c r="B91" s="39" t="s">
        <v>1907</v>
      </c>
      <c r="D91" s="1"/>
      <c r="E91" s="1"/>
      <c r="F91"/>
      <c r="G91"/>
    </row>
    <row r="92" spans="2:7" x14ac:dyDescent="0.3">
      <c r="B92" s="39" t="s">
        <v>1901</v>
      </c>
      <c r="D92" s="1"/>
      <c r="E92" s="1"/>
      <c r="F92"/>
      <c r="G92"/>
    </row>
    <row r="93" spans="2:7" x14ac:dyDescent="0.3">
      <c r="B93" s="39" t="s">
        <v>1902</v>
      </c>
      <c r="D93" s="1"/>
      <c r="E93" s="1"/>
      <c r="F93"/>
      <c r="G93"/>
    </row>
    <row r="94" spans="2:7" x14ac:dyDescent="0.3">
      <c r="B94" s="39" t="s">
        <v>1903</v>
      </c>
      <c r="D94" s="1"/>
      <c r="E94" s="1"/>
      <c r="F94"/>
      <c r="G94"/>
    </row>
    <row r="95" spans="2:7" x14ac:dyDescent="0.3">
      <c r="B95" s="39"/>
      <c r="D95" s="1"/>
      <c r="E95" s="1"/>
      <c r="F95"/>
      <c r="G95"/>
    </row>
    <row r="96" spans="2:7" x14ac:dyDescent="0.3">
      <c r="B96" s="39" t="s">
        <v>1904</v>
      </c>
      <c r="D96" s="1"/>
      <c r="E96" s="1"/>
      <c r="F96"/>
      <c r="G96"/>
    </row>
    <row r="97" spans="2:7" x14ac:dyDescent="0.3">
      <c r="B97" s="39" t="s">
        <v>1905</v>
      </c>
      <c r="D97" s="1"/>
      <c r="E97" s="1"/>
      <c r="F97"/>
      <c r="G97"/>
    </row>
    <row r="98" spans="2:7" x14ac:dyDescent="0.3">
      <c r="B98" s="39" t="s">
        <v>1906</v>
      </c>
      <c r="D98" s="1"/>
      <c r="E98" s="1"/>
      <c r="F98"/>
      <c r="G98"/>
    </row>
    <row r="99" spans="2:7" x14ac:dyDescent="0.3">
      <c r="B99" s="39"/>
      <c r="D99" s="1"/>
      <c r="E99" s="1"/>
      <c r="F99"/>
      <c r="G99"/>
    </row>
    <row r="100" spans="2:7" x14ac:dyDescent="0.3">
      <c r="B100" s="39" t="s">
        <v>1908</v>
      </c>
      <c r="D100" s="1"/>
      <c r="E100" s="1"/>
      <c r="F100"/>
      <c r="G100"/>
    </row>
    <row r="101" spans="2:7" x14ac:dyDescent="0.3">
      <c r="B101" s="39"/>
      <c r="D101" s="1"/>
      <c r="E101" s="1"/>
      <c r="F101"/>
      <c r="G101"/>
    </row>
    <row r="102" spans="2:7" x14ac:dyDescent="0.3">
      <c r="D102" s="1"/>
      <c r="E102" s="1"/>
      <c r="F102"/>
      <c r="G102"/>
    </row>
    <row r="103" spans="2:7" x14ac:dyDescent="0.3">
      <c r="D103" s="1"/>
      <c r="E103" s="1"/>
      <c r="F103"/>
      <c r="G103"/>
    </row>
    <row r="104" spans="2:7" x14ac:dyDescent="0.3">
      <c r="B104"/>
      <c r="D104" s="1"/>
      <c r="E104" s="1"/>
      <c r="F104"/>
      <c r="G104"/>
    </row>
    <row r="105" spans="2:7" x14ac:dyDescent="0.3">
      <c r="B105"/>
      <c r="D105" s="1"/>
      <c r="E105" s="1"/>
      <c r="F105"/>
      <c r="G105"/>
    </row>
    <row r="106" spans="2:7" x14ac:dyDescent="0.3">
      <c r="B106"/>
      <c r="D106" s="1"/>
      <c r="E106" s="1"/>
      <c r="F106"/>
      <c r="G106"/>
    </row>
  </sheetData>
  <sheetProtection algorithmName="SHA-512" hashValue="olML7wO9dcXedXszme5vySB5MMIwzNyEVBHoOrAXGYYLwBUoo+djv07Xxy0QyXyUuTVA6kLeLFPJvWLCZQr8TQ==" saltValue="130qw9UgLS6Hzg2h452t9w==" spinCount="100000" sheet="1" insertRows="0"/>
  <mergeCells count="4">
    <mergeCell ref="A1:L1"/>
    <mergeCell ref="A2:B2"/>
    <mergeCell ref="A3:I3"/>
    <mergeCell ref="A39:G39"/>
  </mergeCells>
  <hyperlinks>
    <hyperlink ref="B7" r:id="rId1" display="ANTENNE BAYERN (DE)" xr:uid="{4506BB51-FFF0-4CE0-8918-C8BE5A7D89D8}"/>
    <hyperlink ref="B9" r:id="rId2" xr:uid="{74B22C1B-DC5D-4456-85A7-080BFFD1A036}"/>
    <hyperlink ref="B15" r:id="rId3" xr:uid="{DE613A02-B3CA-4CF7-ACE4-BB7182DC7C07}"/>
    <hyperlink ref="B13" r:id="rId4" xr:uid="{21A80D0C-B41B-440C-83B9-CE5BCBE7ED23}"/>
    <hyperlink ref="B11" r:id="rId5" xr:uid="{CD03CEEB-1184-402F-9A38-030AA34C6CF9}"/>
    <hyperlink ref="B83" r:id="rId6" xr:uid="{24CCCCF3-1BAC-45E8-812C-F3D6C968080A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7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8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67B45-474C-4AA4-8161-BCA550578152}">
  <sheetPr codeName="Tabelle25">
    <pageSetUpPr fitToPage="1"/>
  </sheetPr>
  <dimension ref="A1:L107"/>
  <sheetViews>
    <sheetView zoomScale="90" zoomScaleNormal="90" workbookViewId="0">
      <pane ySplit="6" topLeftCell="A58" activePane="bottomLeft" state="frozen"/>
      <selection activeCell="B45" sqref="B45"/>
      <selection pane="bottomLeft" activeCell="B64" sqref="B64:B107"/>
    </sheetView>
  </sheetViews>
  <sheetFormatPr baseColWidth="10" defaultRowHeight="14.4" x14ac:dyDescent="0.3"/>
  <cols>
    <col min="1" max="1" width="10.44140625" customWidth="1"/>
    <col min="2" max="2" width="107.44140625" style="2" customWidth="1"/>
    <col min="3" max="3" width="7.21875" style="2" customWidth="1"/>
    <col min="4" max="9" width="8.21875" style="1" customWidth="1"/>
    <col min="10" max="10" width="7" style="1" customWidth="1"/>
    <col min="11" max="11" width="30.33203125" customWidth="1"/>
    <col min="12" max="12" width="29.88671875" customWidth="1"/>
    <col min="14" max="14" width="13.88671875" bestFit="1" customWidth="1"/>
  </cols>
  <sheetData>
    <row r="1" spans="1:12" ht="27" customHeight="1" x14ac:dyDescent="0.3">
      <c r="A1" s="229" t="s">
        <v>1794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1981</v>
      </c>
      <c r="B2" s="229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399999999999999" x14ac:dyDescent="0.3">
      <c r="A3" s="231" t="s">
        <v>104</v>
      </c>
      <c r="B3" s="231"/>
      <c r="C3" s="231"/>
      <c r="D3" s="231"/>
      <c r="E3" s="49"/>
      <c r="F3" s="49"/>
      <c r="G3" s="49"/>
      <c r="H3" s="49"/>
      <c r="I3" s="49"/>
      <c r="J3" s="45"/>
      <c r="K3" s="43"/>
      <c r="L3" s="43"/>
    </row>
    <row r="4" spans="1:12" x14ac:dyDescent="0.3">
      <c r="A4" s="5"/>
      <c r="B4" s="5"/>
      <c r="C4" s="5"/>
      <c r="D4" s="42"/>
      <c r="E4" s="42"/>
      <c r="F4" s="42"/>
      <c r="G4" s="42"/>
      <c r="H4" s="42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70"/>
      <c r="D5" s="70"/>
      <c r="E5" s="70"/>
      <c r="F5" s="70"/>
      <c r="G5" s="70"/>
      <c r="H5" s="70"/>
      <c r="I5" s="70"/>
      <c r="J5" s="71"/>
      <c r="K5" s="71" t="s">
        <v>1748</v>
      </c>
      <c r="L5" s="71" t="s">
        <v>0</v>
      </c>
    </row>
    <row r="6" spans="1:12" x14ac:dyDescent="0.3">
      <c r="A6" s="40"/>
      <c r="B6" s="39"/>
      <c r="C6" s="39"/>
      <c r="D6" s="38"/>
      <c r="E6" s="38"/>
      <c r="F6" s="38"/>
      <c r="G6" s="38"/>
      <c r="H6" s="38"/>
      <c r="I6" s="38"/>
      <c r="J6" s="38"/>
      <c r="K6" s="37"/>
      <c r="L6" s="37"/>
    </row>
    <row r="7" spans="1:12" x14ac:dyDescent="0.3">
      <c r="A7" s="2">
        <v>1</v>
      </c>
      <c r="B7" s="30" t="s">
        <v>1742</v>
      </c>
      <c r="D7" s="7"/>
      <c r="E7" s="7"/>
      <c r="F7" s="7"/>
      <c r="G7" s="7"/>
      <c r="H7" s="7"/>
      <c r="I7" s="7"/>
      <c r="J7" s="7"/>
      <c r="K7" s="142">
        <v>400000</v>
      </c>
      <c r="L7" s="125">
        <f>K7</f>
        <v>400000</v>
      </c>
    </row>
    <row r="8" spans="1:12" x14ac:dyDescent="0.3">
      <c r="A8" s="17"/>
      <c r="B8" s="40"/>
      <c r="C8" s="19"/>
      <c r="D8" s="18"/>
      <c r="E8" s="18"/>
      <c r="F8" s="18"/>
      <c r="G8" s="18"/>
      <c r="H8" s="18"/>
      <c r="I8" s="18"/>
      <c r="J8" s="18"/>
      <c r="K8" s="16"/>
      <c r="L8" s="37"/>
    </row>
    <row r="9" spans="1:12" x14ac:dyDescent="0.3">
      <c r="A9" s="2">
        <v>2</v>
      </c>
      <c r="B9" s="30" t="s">
        <v>1744</v>
      </c>
      <c r="D9" s="7"/>
      <c r="E9" s="7"/>
      <c r="F9" s="7"/>
      <c r="G9" s="7"/>
      <c r="H9" s="7"/>
      <c r="I9" s="7"/>
      <c r="J9" s="7"/>
      <c r="K9" s="142">
        <v>100000</v>
      </c>
      <c r="L9" s="125">
        <f>K9</f>
        <v>100000</v>
      </c>
    </row>
    <row r="10" spans="1:12" x14ac:dyDescent="0.3">
      <c r="A10" s="17"/>
      <c r="B10" s="40"/>
      <c r="C10" s="19"/>
      <c r="D10" s="18"/>
      <c r="E10" s="18"/>
      <c r="F10" s="18"/>
      <c r="G10" s="18"/>
      <c r="H10" s="18"/>
      <c r="I10" s="18"/>
      <c r="J10" s="18"/>
      <c r="K10" s="16"/>
      <c r="L10" s="37"/>
    </row>
    <row r="11" spans="1:12" x14ac:dyDescent="0.3">
      <c r="A11" s="2">
        <v>3</v>
      </c>
      <c r="B11" s="30" t="s">
        <v>1746</v>
      </c>
      <c r="D11" s="7"/>
      <c r="E11" s="7"/>
      <c r="F11" s="7"/>
      <c r="G11" s="7"/>
      <c r="H11" s="7"/>
      <c r="I11" s="7"/>
      <c r="J11" s="7"/>
      <c r="K11" s="142">
        <v>200000</v>
      </c>
      <c r="L11" s="125">
        <f>K11</f>
        <v>200000</v>
      </c>
    </row>
    <row r="12" spans="1:12" x14ac:dyDescent="0.3">
      <c r="A12" s="17"/>
      <c r="B12" s="40"/>
      <c r="C12" s="19"/>
      <c r="D12" s="18"/>
      <c r="E12" s="18"/>
      <c r="F12" s="18"/>
      <c r="G12" s="18"/>
      <c r="H12" s="18"/>
      <c r="I12" s="18"/>
      <c r="J12" s="18"/>
      <c r="K12" s="16"/>
      <c r="L12" s="37"/>
    </row>
    <row r="13" spans="1:12" x14ac:dyDescent="0.3">
      <c r="A13" s="2">
        <v>4</v>
      </c>
      <c r="B13" s="30" t="s">
        <v>1743</v>
      </c>
      <c r="D13" s="7"/>
      <c r="E13" s="7"/>
      <c r="F13" s="7"/>
      <c r="G13" s="7"/>
      <c r="H13" s="7"/>
      <c r="I13" s="7"/>
      <c r="J13" s="7"/>
      <c r="K13" s="142">
        <v>100000</v>
      </c>
      <c r="L13" s="125">
        <f>K13</f>
        <v>100000</v>
      </c>
    </row>
    <row r="14" spans="1:12" x14ac:dyDescent="0.3">
      <c r="A14" s="17"/>
      <c r="B14" s="40"/>
      <c r="C14" s="19"/>
      <c r="D14" s="18"/>
      <c r="E14" s="18"/>
      <c r="F14" s="18"/>
      <c r="G14" s="18"/>
      <c r="H14" s="18"/>
      <c r="I14" s="18"/>
      <c r="J14" s="18"/>
      <c r="K14" s="16"/>
      <c r="L14" s="37"/>
    </row>
    <row r="15" spans="1:12" x14ac:dyDescent="0.3">
      <c r="A15" s="2">
        <v>5</v>
      </c>
      <c r="B15" s="30" t="s">
        <v>1745</v>
      </c>
      <c r="D15" s="7"/>
      <c r="E15" s="7"/>
      <c r="F15" s="7"/>
      <c r="G15" s="7"/>
      <c r="H15" s="7"/>
      <c r="I15" s="7"/>
      <c r="J15" s="7"/>
      <c r="K15" s="142">
        <v>100000</v>
      </c>
      <c r="L15" s="125">
        <f>K15</f>
        <v>100000</v>
      </c>
    </row>
    <row r="16" spans="1:12" x14ac:dyDescent="0.3">
      <c r="A16" s="17"/>
      <c r="B16" s="40"/>
      <c r="C16" s="19"/>
      <c r="D16" s="18"/>
      <c r="E16" s="18"/>
      <c r="F16" s="18"/>
      <c r="G16" s="18"/>
      <c r="H16" s="18"/>
      <c r="I16" s="18"/>
      <c r="J16" s="18"/>
      <c r="K16" s="16"/>
      <c r="L16" s="16"/>
    </row>
    <row r="17" spans="1:12" ht="21" thickBot="1" x14ac:dyDescent="0.4">
      <c r="A17" s="2"/>
      <c r="B17" s="13" t="s">
        <v>1923</v>
      </c>
      <c r="D17" s="36"/>
      <c r="E17" s="36"/>
      <c r="F17" s="36"/>
      <c r="G17" s="36"/>
      <c r="H17" s="36"/>
      <c r="I17" s="36"/>
      <c r="J17" s="36"/>
      <c r="K17" s="52"/>
      <c r="L17" s="169">
        <f>L21-L19</f>
        <v>100000</v>
      </c>
    </row>
    <row r="18" spans="1:12" ht="21.6" thickTop="1" x14ac:dyDescent="0.35">
      <c r="A18" s="17"/>
      <c r="B18" s="17"/>
      <c r="C18" s="17"/>
      <c r="D18" s="18"/>
      <c r="E18" s="18"/>
      <c r="F18" s="18"/>
      <c r="G18" s="18"/>
      <c r="H18" s="18"/>
      <c r="I18" s="18"/>
      <c r="J18" s="18"/>
      <c r="K18" s="16"/>
      <c r="L18" s="168"/>
    </row>
    <row r="19" spans="1:12" ht="21.6" thickBot="1" x14ac:dyDescent="0.4">
      <c r="A19" s="2"/>
      <c r="B19" s="13" t="s">
        <v>0</v>
      </c>
      <c r="C19" s="15"/>
      <c r="D19" s="14"/>
      <c r="E19" s="14"/>
      <c r="F19" s="14"/>
      <c r="G19" s="14"/>
      <c r="H19" s="14"/>
      <c r="I19" s="14"/>
      <c r="J19" s="14"/>
      <c r="K19" s="52"/>
      <c r="L19" s="169">
        <f>L7+L9+L11+L13+L15</f>
        <v>900000</v>
      </c>
    </row>
    <row r="20" spans="1:12" ht="21.6" thickTop="1" x14ac:dyDescent="0.35">
      <c r="A20" s="17"/>
      <c r="B20" s="17"/>
      <c r="C20" s="17"/>
      <c r="D20" s="18"/>
      <c r="E20" s="18"/>
      <c r="F20" s="18"/>
      <c r="G20" s="18"/>
      <c r="H20" s="18"/>
      <c r="I20" s="18"/>
      <c r="J20" s="18"/>
      <c r="K20" s="16"/>
      <c r="L20" s="168"/>
    </row>
    <row r="21" spans="1:12" ht="21" thickBot="1" x14ac:dyDescent="0.4">
      <c r="A21" s="2"/>
      <c r="B21" s="13" t="s">
        <v>1801</v>
      </c>
      <c r="C21" s="22"/>
      <c r="D21" s="23"/>
      <c r="E21" s="23"/>
      <c r="F21" s="23"/>
      <c r="G21" s="23"/>
      <c r="H21" s="23"/>
      <c r="I21" s="23"/>
      <c r="J21" s="23"/>
      <c r="K21" s="52"/>
      <c r="L21" s="169">
        <v>1000000</v>
      </c>
    </row>
    <row r="22" spans="1:12" ht="15" thickTop="1" x14ac:dyDescent="0.3">
      <c r="A22" s="17"/>
      <c r="B22" s="17"/>
      <c r="C22" s="17"/>
      <c r="D22" s="18"/>
      <c r="E22" s="18"/>
      <c r="F22" s="18"/>
      <c r="G22" s="18"/>
      <c r="H22" s="18"/>
      <c r="I22" s="18"/>
      <c r="J22" s="18"/>
      <c r="K22" s="17"/>
      <c r="L22" s="17"/>
    </row>
    <row r="27" spans="1:12" ht="18" customHeight="1" x14ac:dyDescent="0.3">
      <c r="A27" s="5"/>
      <c r="B27" s="5"/>
      <c r="C27" s="5"/>
      <c r="D27" s="42"/>
      <c r="E27" s="42"/>
      <c r="F27" s="42"/>
      <c r="G27" s="42"/>
      <c r="H27" s="42"/>
      <c r="I27" s="42"/>
      <c r="J27" s="42"/>
      <c r="K27" s="41"/>
      <c r="L27" s="41"/>
    </row>
    <row r="28" spans="1:12" ht="18" customHeight="1" x14ac:dyDescent="0.3">
      <c r="A28" s="49" t="s">
        <v>1939</v>
      </c>
      <c r="B28" s="49"/>
      <c r="C28" s="49"/>
      <c r="D28" s="49"/>
      <c r="E28" s="49"/>
      <c r="F28" s="49"/>
      <c r="G28" s="45"/>
      <c r="H28" s="43"/>
      <c r="I28" s="43"/>
      <c r="J28" s="43"/>
      <c r="K28" s="43"/>
      <c r="L28" s="43"/>
    </row>
    <row r="29" spans="1:12" ht="18" customHeight="1" x14ac:dyDescent="0.3">
      <c r="A29" s="49" t="s">
        <v>1944</v>
      </c>
      <c r="B29" s="49"/>
      <c r="C29" s="49"/>
      <c r="D29" s="49"/>
      <c r="E29" s="49"/>
      <c r="F29" s="49"/>
      <c r="G29" s="45"/>
      <c r="H29" s="43"/>
      <c r="I29" s="43"/>
      <c r="J29" s="43"/>
      <c r="K29" s="43"/>
      <c r="L29" s="43"/>
    </row>
    <row r="30" spans="1:12" ht="18" customHeight="1" x14ac:dyDescent="0.3">
      <c r="A30" s="49" t="s">
        <v>1952</v>
      </c>
      <c r="B30" s="49"/>
      <c r="C30" s="49"/>
      <c r="D30" s="49"/>
      <c r="E30" s="49"/>
      <c r="F30" s="49"/>
      <c r="G30" s="45"/>
      <c r="H30" s="43"/>
      <c r="I30" s="43"/>
      <c r="J30" s="43"/>
      <c r="K30" s="43"/>
      <c r="L30" s="43"/>
    </row>
    <row r="31" spans="1:12" ht="18" customHeight="1" x14ac:dyDescent="0.3">
      <c r="A31" s="49" t="s">
        <v>1949</v>
      </c>
      <c r="B31" s="49"/>
      <c r="C31" s="49"/>
      <c r="D31" s="49"/>
      <c r="E31" s="49"/>
      <c r="F31" s="49"/>
      <c r="G31" s="45"/>
      <c r="H31" s="43"/>
      <c r="I31" s="43"/>
      <c r="J31" s="43"/>
      <c r="K31" s="43"/>
      <c r="L31" s="43"/>
    </row>
    <row r="32" spans="1:12" ht="18" customHeight="1" x14ac:dyDescent="0.3">
      <c r="A32" s="49" t="s">
        <v>2012</v>
      </c>
      <c r="B32" s="49"/>
      <c r="C32" s="49"/>
      <c r="D32" s="49"/>
      <c r="E32" s="49"/>
      <c r="F32" s="49"/>
      <c r="G32" s="45"/>
      <c r="H32" s="43"/>
      <c r="I32" s="43"/>
      <c r="J32" s="43"/>
      <c r="K32" s="43"/>
      <c r="L32" s="43"/>
    </row>
    <row r="33" spans="1:12" ht="18" customHeight="1" x14ac:dyDescent="0.3">
      <c r="A33" s="227" t="s">
        <v>1950</v>
      </c>
      <c r="B33" s="49"/>
      <c r="C33" s="49"/>
      <c r="D33" s="49"/>
      <c r="E33" s="49"/>
      <c r="F33" s="49"/>
      <c r="G33" s="45"/>
      <c r="H33" s="43"/>
      <c r="I33" s="43"/>
      <c r="J33" s="43"/>
      <c r="K33" s="43"/>
      <c r="L33" s="43"/>
    </row>
    <row r="34" spans="1:12" ht="18" customHeight="1" x14ac:dyDescent="0.3">
      <c r="A34" s="227" t="s">
        <v>1954</v>
      </c>
      <c r="B34" s="49"/>
      <c r="C34" s="49"/>
      <c r="D34" s="49"/>
      <c r="E34" s="49"/>
      <c r="F34" s="49"/>
      <c r="G34" s="45"/>
      <c r="H34" s="43"/>
      <c r="I34" s="43"/>
      <c r="J34" s="43"/>
      <c r="K34" s="43"/>
      <c r="L34" s="43"/>
    </row>
    <row r="35" spans="1:12" ht="18" customHeight="1" x14ac:dyDescent="0.3">
      <c r="A35" s="227" t="s">
        <v>1953</v>
      </c>
      <c r="B35" s="49"/>
      <c r="C35" s="49"/>
      <c r="D35" s="49"/>
      <c r="E35" s="49"/>
      <c r="F35" s="49"/>
      <c r="G35" s="45"/>
      <c r="H35" s="43"/>
      <c r="I35" s="43"/>
      <c r="J35" s="43"/>
      <c r="K35" s="43"/>
      <c r="L35" s="43"/>
    </row>
    <row r="36" spans="1:12" ht="18" customHeight="1" x14ac:dyDescent="0.3">
      <c r="A36" s="227" t="s">
        <v>1951</v>
      </c>
      <c r="B36" s="49"/>
      <c r="C36" s="49"/>
      <c r="D36" s="49"/>
      <c r="E36" s="49"/>
      <c r="F36" s="49"/>
      <c r="G36" s="45"/>
      <c r="H36" s="43"/>
      <c r="I36" s="43"/>
      <c r="J36" s="43"/>
      <c r="K36" s="43"/>
      <c r="L36" s="43"/>
    </row>
    <row r="37" spans="1:12" ht="18" customHeight="1" x14ac:dyDescent="0.3">
      <c r="A37" s="49" t="s">
        <v>2011</v>
      </c>
      <c r="B37" s="49"/>
      <c r="C37" s="49"/>
      <c r="D37" s="49"/>
      <c r="E37" s="49"/>
      <c r="F37" s="49"/>
      <c r="G37" s="45"/>
      <c r="H37" s="43"/>
      <c r="I37" s="43"/>
      <c r="J37" s="43"/>
      <c r="K37" s="43"/>
      <c r="L37" s="43"/>
    </row>
    <row r="38" spans="1:12" ht="18" customHeight="1" x14ac:dyDescent="0.3">
      <c r="A38" s="49" t="s">
        <v>1897</v>
      </c>
      <c r="B38" s="49"/>
      <c r="C38" s="49"/>
      <c r="D38" s="49"/>
      <c r="E38" s="49"/>
      <c r="F38" s="49"/>
      <c r="G38" s="45"/>
      <c r="H38" s="43"/>
      <c r="I38" s="43"/>
      <c r="J38" s="43"/>
      <c r="K38" s="43"/>
      <c r="L38" s="43"/>
    </row>
    <row r="39" spans="1:12" ht="18" customHeight="1" x14ac:dyDescent="0.3">
      <c r="A39" s="231" t="s">
        <v>1940</v>
      </c>
      <c r="B39" s="231"/>
      <c r="C39" s="230"/>
      <c r="D39" s="230"/>
      <c r="E39" s="230"/>
      <c r="F39" s="230"/>
      <c r="G39" s="230"/>
      <c r="H39" s="43"/>
      <c r="I39" s="43"/>
      <c r="J39" s="43"/>
      <c r="K39" s="43"/>
      <c r="L39" s="43"/>
    </row>
    <row r="40" spans="1:12" ht="18" customHeight="1" x14ac:dyDescent="0.3">
      <c r="A40" s="5"/>
      <c r="B40" s="5"/>
      <c r="C40" s="5"/>
      <c r="D40" s="42"/>
      <c r="E40" s="42"/>
      <c r="F40" s="42"/>
      <c r="G40" s="42"/>
      <c r="H40" s="42"/>
      <c r="I40" s="42"/>
      <c r="J40" s="42"/>
      <c r="K40" s="41"/>
      <c r="L40" s="41"/>
    </row>
    <row r="45" spans="1:12" x14ac:dyDescent="0.3">
      <c r="B45" s="5" t="s">
        <v>1936</v>
      </c>
    </row>
    <row r="46" spans="1:12" x14ac:dyDescent="0.3">
      <c r="B46" s="39"/>
    </row>
    <row r="47" spans="1:12" x14ac:dyDescent="0.3">
      <c r="B47" s="39" t="s">
        <v>1937</v>
      </c>
    </row>
    <row r="48" spans="1:12" x14ac:dyDescent="0.3">
      <c r="B48" s="39"/>
    </row>
    <row r="49" spans="2:2" x14ac:dyDescent="0.3">
      <c r="B49" s="39" t="s">
        <v>1929</v>
      </c>
    </row>
    <row r="50" spans="2:2" x14ac:dyDescent="0.3">
      <c r="B50" s="39" t="s">
        <v>1938</v>
      </c>
    </row>
    <row r="51" spans="2:2" x14ac:dyDescent="0.3">
      <c r="B51" s="39"/>
    </row>
    <row r="52" spans="2:2" x14ac:dyDescent="0.3">
      <c r="B52" s="39" t="s">
        <v>1928</v>
      </c>
    </row>
    <row r="53" spans="2:2" x14ac:dyDescent="0.3">
      <c r="B53" s="17"/>
    </row>
    <row r="59" spans="2:2" x14ac:dyDescent="0.3">
      <c r="B59" s="5" t="s">
        <v>1890</v>
      </c>
    </row>
    <row r="60" spans="2:2" x14ac:dyDescent="0.3">
      <c r="B60" s="17"/>
    </row>
    <row r="61" spans="2:2" x14ac:dyDescent="0.3">
      <c r="B61" s="39" t="s">
        <v>1892</v>
      </c>
    </row>
    <row r="62" spans="2:2" x14ac:dyDescent="0.3">
      <c r="B62" s="39" t="s">
        <v>1891</v>
      </c>
    </row>
    <row r="63" spans="2:2" x14ac:dyDescent="0.3">
      <c r="B63" s="17"/>
    </row>
    <row r="68" spans="2:2" x14ac:dyDescent="0.3">
      <c r="B68" s="5" t="s">
        <v>1909</v>
      </c>
    </row>
    <row r="69" spans="2:2" x14ac:dyDescent="0.3">
      <c r="B69" s="39"/>
    </row>
    <row r="70" spans="2:2" x14ac:dyDescent="0.3">
      <c r="B70" s="39" t="s">
        <v>2013</v>
      </c>
    </row>
    <row r="71" spans="2:2" x14ac:dyDescent="0.3">
      <c r="B71" s="39" t="s">
        <v>1895</v>
      </c>
    </row>
    <row r="72" spans="2:2" x14ac:dyDescent="0.3">
      <c r="B72" s="39" t="s">
        <v>1896</v>
      </c>
    </row>
    <row r="73" spans="2:2" x14ac:dyDescent="0.3">
      <c r="B73" s="39" t="s">
        <v>1910</v>
      </c>
    </row>
    <row r="74" spans="2:2" x14ac:dyDescent="0.3">
      <c r="B74" s="17"/>
    </row>
    <row r="75" spans="2:2" x14ac:dyDescent="0.3">
      <c r="B75" s="39" t="s">
        <v>1893</v>
      </c>
    </row>
    <row r="76" spans="2:2" x14ac:dyDescent="0.3">
      <c r="B76" s="39" t="s">
        <v>1894</v>
      </c>
    </row>
    <row r="77" spans="2:2" x14ac:dyDescent="0.3">
      <c r="B77" s="56"/>
    </row>
    <row r="78" spans="2:2" x14ac:dyDescent="0.3">
      <c r="B78"/>
    </row>
    <row r="79" spans="2:2" x14ac:dyDescent="0.3">
      <c r="B79"/>
    </row>
    <row r="80" spans="2:2" x14ac:dyDescent="0.3">
      <c r="B80" s="25"/>
    </row>
    <row r="81" spans="2:2" x14ac:dyDescent="0.3">
      <c r="B81" s="25"/>
    </row>
    <row r="82" spans="2:2" x14ac:dyDescent="0.3">
      <c r="B82" s="5" t="s">
        <v>1898</v>
      </c>
    </row>
    <row r="83" spans="2:2" x14ac:dyDescent="0.3">
      <c r="B83" s="40"/>
    </row>
    <row r="84" spans="2:2" x14ac:dyDescent="0.3">
      <c r="B84" s="111" t="s">
        <v>1899</v>
      </c>
    </row>
    <row r="85" spans="2:2" x14ac:dyDescent="0.3">
      <c r="B85" s="40"/>
    </row>
    <row r="86" spans="2:2" x14ac:dyDescent="0.3">
      <c r="B86" s="25"/>
    </row>
    <row r="87" spans="2:2" x14ac:dyDescent="0.3">
      <c r="B87" s="25"/>
    </row>
    <row r="88" spans="2:2" x14ac:dyDescent="0.3">
      <c r="B88" s="25"/>
    </row>
    <row r="89" spans="2:2" x14ac:dyDescent="0.3">
      <c r="B89" s="25"/>
    </row>
    <row r="90" spans="2:2" x14ac:dyDescent="0.3">
      <c r="B90" s="5" t="s">
        <v>1900</v>
      </c>
    </row>
    <row r="91" spans="2:2" x14ac:dyDescent="0.3">
      <c r="B91" s="39"/>
    </row>
    <row r="92" spans="2:2" x14ac:dyDescent="0.3">
      <c r="B92" s="39" t="s">
        <v>1907</v>
      </c>
    </row>
    <row r="93" spans="2:2" x14ac:dyDescent="0.3">
      <c r="B93" s="39" t="s">
        <v>1901</v>
      </c>
    </row>
    <row r="94" spans="2:2" x14ac:dyDescent="0.3">
      <c r="B94" s="39" t="s">
        <v>1902</v>
      </c>
    </row>
    <row r="95" spans="2:2" x14ac:dyDescent="0.3">
      <c r="B95" s="39" t="s">
        <v>1903</v>
      </c>
    </row>
    <row r="96" spans="2:2" x14ac:dyDescent="0.3">
      <c r="B96" s="39"/>
    </row>
    <row r="97" spans="2:2" x14ac:dyDescent="0.3">
      <c r="B97" s="39" t="s">
        <v>1904</v>
      </c>
    </row>
    <row r="98" spans="2:2" x14ac:dyDescent="0.3">
      <c r="B98" s="39" t="s">
        <v>1905</v>
      </c>
    </row>
    <row r="99" spans="2:2" x14ac:dyDescent="0.3">
      <c r="B99" s="39" t="s">
        <v>1906</v>
      </c>
    </row>
    <row r="100" spans="2:2" x14ac:dyDescent="0.3">
      <c r="B100" s="39"/>
    </row>
    <row r="101" spans="2:2" x14ac:dyDescent="0.3">
      <c r="B101" s="39" t="s">
        <v>1908</v>
      </c>
    </row>
    <row r="102" spans="2:2" x14ac:dyDescent="0.3">
      <c r="B102" s="39"/>
    </row>
    <row r="105" spans="2:2" x14ac:dyDescent="0.3">
      <c r="B105"/>
    </row>
    <row r="106" spans="2:2" x14ac:dyDescent="0.3">
      <c r="B106"/>
    </row>
    <row r="107" spans="2:2" x14ac:dyDescent="0.3">
      <c r="B107"/>
    </row>
  </sheetData>
  <sheetProtection algorithmName="SHA-512" hashValue="D7z2I4mG2rhGkeTVzVLiXS0WrjqGtkYTuoBx5dgsF3QxE8oS9ZPKwWNRnEUyfhr5L9Xi1mve5aCaWhOKRMxZiA==" saltValue="MOM9KqG64V48qpHsB0OfWg==" spinCount="100000" sheet="1" insertHyperlinks="0"/>
  <mergeCells count="4">
    <mergeCell ref="A1:L1"/>
    <mergeCell ref="A2:B2"/>
    <mergeCell ref="A3:D3"/>
    <mergeCell ref="A39:G39"/>
  </mergeCells>
  <hyperlinks>
    <hyperlink ref="B7" r:id="rId1" display="ANTENNE BAYERN (DE)" xr:uid="{4E7762F1-B802-4EED-8BAF-00FEBA2ABB9E}"/>
    <hyperlink ref="B9" r:id="rId2" xr:uid="{2DE8BBE5-BB5C-43B0-A6AE-F5730A975F64}"/>
    <hyperlink ref="B15" r:id="rId3" xr:uid="{A64A02E1-C3F8-4B1C-9B1A-9482F5D195A7}"/>
    <hyperlink ref="B13" r:id="rId4" xr:uid="{33FF62D3-F285-4B35-A52F-08B548D733AC}"/>
    <hyperlink ref="B11" r:id="rId5" xr:uid="{2503F6B1-B52A-45D7-82AB-AA4EC3B7453E}"/>
    <hyperlink ref="B84" r:id="rId6" xr:uid="{84140D50-37AA-4A6F-BB57-2F6A5637A0F6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7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8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4D300-8492-45EC-BFF3-C3DEB0E18286}">
  <sheetPr codeName="Tabelle26">
    <pageSetUpPr fitToPage="1"/>
  </sheetPr>
  <dimension ref="A1:L105"/>
  <sheetViews>
    <sheetView zoomScale="90" zoomScaleNormal="90" workbookViewId="0">
      <pane ySplit="6" topLeftCell="A52" activePane="bottomLeft" state="frozen"/>
      <selection activeCell="B45" sqref="B45"/>
      <selection pane="bottomLeft" activeCell="B62" sqref="B62:B105"/>
    </sheetView>
  </sheetViews>
  <sheetFormatPr baseColWidth="10" defaultRowHeight="14.4" x14ac:dyDescent="0.3"/>
  <cols>
    <col min="1" max="1" width="10.44140625" style="2" customWidth="1"/>
    <col min="2" max="2" width="107.44140625" style="2" customWidth="1"/>
    <col min="3" max="3" width="7.77734375" style="2" customWidth="1"/>
    <col min="4" max="9" width="7.6640625" style="1" customWidth="1"/>
    <col min="10" max="10" width="8.109375" style="1" customWidth="1"/>
    <col min="11" max="11" width="26.5546875" customWidth="1"/>
    <col min="12" max="12" width="28.44140625" customWidth="1"/>
    <col min="14" max="14" width="13.88671875" bestFit="1" customWidth="1"/>
  </cols>
  <sheetData>
    <row r="1" spans="1:12" ht="27" customHeight="1" x14ac:dyDescent="0.3">
      <c r="A1" s="229" t="s">
        <v>1797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1982</v>
      </c>
      <c r="B2" s="229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49"/>
      <c r="F3" s="49"/>
      <c r="G3" s="49"/>
      <c r="H3" s="49"/>
      <c r="I3" s="49"/>
      <c r="J3" s="45"/>
      <c r="K3" s="43"/>
      <c r="L3" s="43"/>
    </row>
    <row r="4" spans="1:12" x14ac:dyDescent="0.3">
      <c r="A4" s="5"/>
      <c r="B4" s="5"/>
      <c r="C4" s="5"/>
      <c r="D4" s="42"/>
      <c r="E4" s="42"/>
      <c r="F4" s="42"/>
      <c r="G4" s="42"/>
      <c r="H4" s="42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70"/>
      <c r="D5" s="70"/>
      <c r="E5" s="70"/>
      <c r="F5" s="70"/>
      <c r="G5" s="70"/>
      <c r="H5" s="70"/>
      <c r="I5" s="70"/>
      <c r="J5" s="186"/>
      <c r="K5" s="71" t="s">
        <v>1748</v>
      </c>
      <c r="L5" s="71" t="s">
        <v>0</v>
      </c>
    </row>
    <row r="6" spans="1:12" x14ac:dyDescent="0.3">
      <c r="A6" s="40"/>
      <c r="B6" s="39"/>
      <c r="C6" s="39"/>
      <c r="D6" s="38"/>
      <c r="E6" s="38"/>
      <c r="F6" s="38"/>
      <c r="G6" s="38"/>
      <c r="H6" s="38"/>
      <c r="I6" s="38"/>
      <c r="J6" s="38"/>
      <c r="K6" s="37"/>
      <c r="L6" s="37"/>
    </row>
    <row r="7" spans="1:12" x14ac:dyDescent="0.3">
      <c r="A7" s="2">
        <v>1</v>
      </c>
      <c r="B7" s="30" t="s">
        <v>1738</v>
      </c>
      <c r="D7" s="7"/>
      <c r="E7" s="7"/>
      <c r="F7" s="7"/>
      <c r="G7" s="7"/>
      <c r="H7" s="7"/>
      <c r="I7" s="7"/>
      <c r="J7" s="7"/>
      <c r="K7" s="26">
        <v>60000</v>
      </c>
      <c r="L7" s="125">
        <f>K7</f>
        <v>60000</v>
      </c>
    </row>
    <row r="8" spans="1:12" x14ac:dyDescent="0.3">
      <c r="A8" s="17"/>
      <c r="B8" s="40"/>
      <c r="C8" s="19"/>
      <c r="D8" s="18"/>
      <c r="E8" s="18"/>
      <c r="F8" s="18"/>
      <c r="G8" s="18"/>
      <c r="H8" s="18"/>
      <c r="I8" s="18"/>
      <c r="J8" s="18"/>
      <c r="K8" s="16"/>
      <c r="L8" s="37"/>
    </row>
    <row r="9" spans="1:12" x14ac:dyDescent="0.3">
      <c r="A9" s="2">
        <v>3</v>
      </c>
      <c r="B9" s="30" t="s">
        <v>1739</v>
      </c>
      <c r="D9" s="7"/>
      <c r="E9" s="7"/>
      <c r="F9" s="7"/>
      <c r="G9" s="7"/>
      <c r="H9" s="7"/>
      <c r="I9" s="7"/>
      <c r="J9" s="7"/>
      <c r="K9" s="26">
        <v>20000</v>
      </c>
      <c r="L9" s="125">
        <f>K9</f>
        <v>20000</v>
      </c>
    </row>
    <row r="10" spans="1:12" x14ac:dyDescent="0.3">
      <c r="A10" s="17"/>
      <c r="B10" s="40"/>
      <c r="C10" s="19"/>
      <c r="D10" s="18"/>
      <c r="E10" s="18"/>
      <c r="F10" s="18"/>
      <c r="G10" s="18"/>
      <c r="H10" s="18"/>
      <c r="I10" s="18"/>
      <c r="J10" s="18"/>
      <c r="K10" s="16"/>
      <c r="L10" s="37"/>
    </row>
    <row r="11" spans="1:12" x14ac:dyDescent="0.3">
      <c r="A11" s="2">
        <v>7</v>
      </c>
      <c r="B11" s="30" t="s">
        <v>1740</v>
      </c>
      <c r="D11" s="7"/>
      <c r="E11" s="7"/>
      <c r="F11" s="7"/>
      <c r="G11" s="7"/>
      <c r="H11" s="7"/>
      <c r="I11" s="7"/>
      <c r="J11" s="7"/>
      <c r="K11" s="26">
        <v>20000</v>
      </c>
      <c r="L11" s="125">
        <f>K11</f>
        <v>20000</v>
      </c>
    </row>
    <row r="12" spans="1:12" x14ac:dyDescent="0.3">
      <c r="A12" s="17"/>
      <c r="B12" s="40"/>
      <c r="C12" s="19"/>
      <c r="D12" s="18"/>
      <c r="E12" s="18"/>
      <c r="F12" s="18"/>
      <c r="G12" s="18"/>
      <c r="H12" s="18"/>
      <c r="I12" s="18"/>
      <c r="J12" s="18"/>
      <c r="K12" s="16"/>
      <c r="L12" s="37"/>
    </row>
    <row r="13" spans="1:12" x14ac:dyDescent="0.3">
      <c r="A13" s="2">
        <v>8</v>
      </c>
      <c r="B13" s="30" t="s">
        <v>1775</v>
      </c>
      <c r="D13" s="7"/>
      <c r="E13" s="7"/>
      <c r="F13" s="7"/>
      <c r="G13" s="7"/>
      <c r="H13" s="7"/>
      <c r="I13" s="7"/>
      <c r="J13" s="7"/>
      <c r="K13" s="26">
        <v>50000</v>
      </c>
      <c r="L13" s="125">
        <f>K13</f>
        <v>50000</v>
      </c>
    </row>
    <row r="14" spans="1:12" x14ac:dyDescent="0.3">
      <c r="A14" s="17"/>
      <c r="B14" s="40"/>
      <c r="C14" s="19"/>
      <c r="D14" s="18"/>
      <c r="E14" s="18"/>
      <c r="F14" s="18"/>
      <c r="G14" s="18"/>
      <c r="H14" s="18"/>
      <c r="I14" s="18"/>
      <c r="J14" s="18"/>
      <c r="K14" s="16"/>
      <c r="L14" s="37"/>
    </row>
    <row r="15" spans="1:12" x14ac:dyDescent="0.3">
      <c r="A15" s="2">
        <v>10</v>
      </c>
      <c r="B15" s="31" t="s">
        <v>1763</v>
      </c>
      <c r="D15" s="7"/>
      <c r="E15" s="7"/>
      <c r="F15" s="7"/>
      <c r="G15" s="7"/>
      <c r="H15" s="7"/>
      <c r="I15" s="7"/>
      <c r="J15" s="7"/>
      <c r="K15" s="26">
        <v>50000</v>
      </c>
      <c r="L15" s="125">
        <f>K15</f>
        <v>50000</v>
      </c>
    </row>
    <row r="16" spans="1:12" x14ac:dyDescent="0.3">
      <c r="A16" s="17"/>
      <c r="B16" s="40"/>
      <c r="C16" s="19"/>
      <c r="D16" s="18"/>
      <c r="E16" s="18"/>
      <c r="F16" s="18"/>
      <c r="G16" s="18"/>
      <c r="H16" s="18"/>
      <c r="I16" s="18"/>
      <c r="J16" s="18"/>
      <c r="K16" s="16"/>
      <c r="L16" s="37"/>
    </row>
    <row r="17" spans="1:12" x14ac:dyDescent="0.3">
      <c r="A17" s="2">
        <v>11</v>
      </c>
      <c r="B17" s="30" t="s">
        <v>1741</v>
      </c>
      <c r="D17" s="7"/>
      <c r="E17" s="7"/>
      <c r="F17" s="7"/>
      <c r="G17" s="7"/>
      <c r="H17" s="7"/>
      <c r="I17" s="7"/>
      <c r="J17" s="7"/>
      <c r="K17" s="26">
        <v>20000</v>
      </c>
      <c r="L17" s="125">
        <f>K17</f>
        <v>20000</v>
      </c>
    </row>
    <row r="18" spans="1:12" x14ac:dyDescent="0.3">
      <c r="A18" s="17"/>
      <c r="B18" s="40"/>
      <c r="C18" s="19"/>
      <c r="D18" s="18"/>
      <c r="E18" s="18"/>
      <c r="F18" s="18"/>
      <c r="G18" s="18"/>
      <c r="H18" s="18"/>
      <c r="I18" s="18"/>
      <c r="J18" s="18"/>
      <c r="K18" s="16"/>
      <c r="L18" s="16"/>
    </row>
    <row r="19" spans="1:12" ht="21" thickBot="1" x14ac:dyDescent="0.4">
      <c r="B19" s="13" t="s">
        <v>1923</v>
      </c>
      <c r="D19" s="36"/>
      <c r="E19" s="36"/>
      <c r="F19" s="36"/>
      <c r="G19" s="36"/>
      <c r="H19" s="36"/>
      <c r="I19" s="36"/>
      <c r="J19" s="36"/>
      <c r="K19" s="52"/>
      <c r="L19" s="169">
        <f>L23-L21</f>
        <v>30000</v>
      </c>
    </row>
    <row r="20" spans="1:12" ht="21.6" thickTop="1" x14ac:dyDescent="0.35">
      <c r="A20" s="17"/>
      <c r="B20" s="17"/>
      <c r="C20" s="17"/>
      <c r="D20" s="18"/>
      <c r="E20" s="18"/>
      <c r="F20" s="18"/>
      <c r="G20" s="18"/>
      <c r="H20" s="18"/>
      <c r="I20" s="18"/>
      <c r="J20" s="18"/>
      <c r="K20" s="16"/>
      <c r="L20" s="168"/>
    </row>
    <row r="21" spans="1:12" ht="21.6" thickBot="1" x14ac:dyDescent="0.4">
      <c r="B21" s="13" t="s">
        <v>0</v>
      </c>
      <c r="C21" s="15"/>
      <c r="D21" s="14"/>
      <c r="E21" s="14"/>
      <c r="F21" s="14"/>
      <c r="G21" s="14"/>
      <c r="H21" s="14"/>
      <c r="I21" s="14"/>
      <c r="J21" s="14"/>
      <c r="K21" s="52"/>
      <c r="L21" s="169">
        <f>L7+L9+L11+L13+L15+L17</f>
        <v>220000</v>
      </c>
    </row>
    <row r="22" spans="1:12" ht="15" thickTop="1" x14ac:dyDescent="0.3">
      <c r="A22" s="17"/>
      <c r="B22" s="17"/>
      <c r="C22" s="17"/>
      <c r="D22" s="18"/>
      <c r="E22" s="18"/>
      <c r="F22" s="18"/>
      <c r="G22" s="18"/>
      <c r="H22" s="18"/>
      <c r="I22" s="18"/>
      <c r="J22" s="18"/>
      <c r="K22" s="16"/>
      <c r="L22" s="16"/>
    </row>
    <row r="23" spans="1:12" ht="21" thickBot="1" x14ac:dyDescent="0.4">
      <c r="B23" s="13" t="s">
        <v>1798</v>
      </c>
      <c r="C23" s="22"/>
      <c r="D23" s="9"/>
      <c r="E23" s="9"/>
      <c r="F23" s="9"/>
      <c r="G23" s="9"/>
      <c r="H23" s="9"/>
      <c r="I23" s="9"/>
      <c r="J23" s="9"/>
      <c r="K23" s="52"/>
      <c r="L23" s="169">
        <v>250000</v>
      </c>
    </row>
    <row r="24" spans="1:12" ht="15" thickTop="1" x14ac:dyDescent="0.3">
      <c r="A24" s="17"/>
      <c r="B24" s="17"/>
      <c r="C24" s="17"/>
      <c r="D24" s="182"/>
      <c r="E24" s="182"/>
      <c r="F24" s="182"/>
      <c r="G24" s="182"/>
      <c r="H24" s="182"/>
      <c r="I24" s="182"/>
      <c r="J24" s="182"/>
      <c r="K24" s="17"/>
      <c r="L24" s="16"/>
    </row>
    <row r="25" spans="1:12" x14ac:dyDescent="0.3">
      <c r="L25" s="142"/>
    </row>
    <row r="26" spans="1:12" x14ac:dyDescent="0.3">
      <c r="L26" s="142"/>
    </row>
    <row r="27" spans="1:12" x14ac:dyDescent="0.3">
      <c r="L27" s="142"/>
    </row>
    <row r="28" spans="1:12" x14ac:dyDescent="0.3">
      <c r="L28" s="142"/>
    </row>
    <row r="29" spans="1:12" ht="18" customHeight="1" x14ac:dyDescent="0.3">
      <c r="A29" s="5"/>
      <c r="B29" s="5"/>
      <c r="C29" s="5"/>
      <c r="D29" s="42"/>
      <c r="E29" s="42"/>
      <c r="F29" s="42"/>
      <c r="G29" s="42"/>
      <c r="H29" s="42"/>
      <c r="I29" s="42"/>
      <c r="J29" s="42"/>
      <c r="K29" s="41"/>
      <c r="L29" s="41"/>
    </row>
    <row r="30" spans="1:12" ht="18" customHeight="1" x14ac:dyDescent="0.3">
      <c r="A30" s="49" t="s">
        <v>1939</v>
      </c>
      <c r="B30" s="49"/>
      <c r="C30" s="49"/>
      <c r="D30" s="49"/>
      <c r="E30" s="49"/>
      <c r="F30" s="49"/>
      <c r="G30" s="45"/>
      <c r="H30" s="43"/>
      <c r="I30" s="43"/>
      <c r="J30" s="43"/>
      <c r="K30" s="43"/>
      <c r="L30" s="43"/>
    </row>
    <row r="31" spans="1:12" ht="18" customHeight="1" x14ac:dyDescent="0.3">
      <c r="A31" s="49" t="s">
        <v>1944</v>
      </c>
      <c r="B31" s="49"/>
      <c r="C31" s="49"/>
      <c r="D31" s="49"/>
      <c r="E31" s="49"/>
      <c r="F31" s="49"/>
      <c r="G31" s="45"/>
      <c r="H31" s="43"/>
      <c r="I31" s="43"/>
      <c r="J31" s="43"/>
      <c r="K31" s="43"/>
      <c r="L31" s="43"/>
    </row>
    <row r="32" spans="1:12" ht="18" customHeight="1" x14ac:dyDescent="0.3">
      <c r="A32" s="49" t="s">
        <v>1952</v>
      </c>
      <c r="B32" s="49"/>
      <c r="C32" s="49"/>
      <c r="D32" s="49"/>
      <c r="E32" s="49"/>
      <c r="F32" s="49"/>
      <c r="G32" s="45"/>
      <c r="H32" s="43"/>
      <c r="I32" s="43"/>
      <c r="J32" s="43"/>
      <c r="K32" s="43"/>
      <c r="L32" s="43"/>
    </row>
    <row r="33" spans="1:12" ht="18" customHeight="1" x14ac:dyDescent="0.3">
      <c r="A33" s="49" t="s">
        <v>1949</v>
      </c>
      <c r="B33" s="49"/>
      <c r="C33" s="49"/>
      <c r="D33" s="49"/>
      <c r="E33" s="49"/>
      <c r="F33" s="49"/>
      <c r="G33" s="45"/>
      <c r="H33" s="43"/>
      <c r="I33" s="43"/>
      <c r="J33" s="43"/>
      <c r="K33" s="43"/>
      <c r="L33" s="43"/>
    </row>
    <row r="34" spans="1:12" ht="18" customHeight="1" x14ac:dyDescent="0.3">
      <c r="A34" s="49" t="s">
        <v>2012</v>
      </c>
      <c r="B34" s="49"/>
      <c r="C34" s="49"/>
      <c r="D34" s="49"/>
      <c r="E34" s="49"/>
      <c r="F34" s="49"/>
      <c r="G34" s="45"/>
      <c r="H34" s="43"/>
      <c r="I34" s="43"/>
      <c r="J34" s="43"/>
      <c r="K34" s="43"/>
      <c r="L34" s="43"/>
    </row>
    <row r="35" spans="1:12" ht="18" customHeight="1" x14ac:dyDescent="0.3">
      <c r="A35" s="227" t="s">
        <v>1950</v>
      </c>
      <c r="B35" s="49"/>
      <c r="C35" s="49"/>
      <c r="D35" s="49"/>
      <c r="E35" s="49"/>
      <c r="F35" s="49"/>
      <c r="G35" s="45"/>
      <c r="H35" s="43"/>
      <c r="I35" s="43"/>
      <c r="J35" s="43"/>
      <c r="K35" s="43"/>
      <c r="L35" s="43"/>
    </row>
    <row r="36" spans="1:12" ht="18" customHeight="1" x14ac:dyDescent="0.3">
      <c r="A36" s="227" t="s">
        <v>1954</v>
      </c>
      <c r="B36" s="49"/>
      <c r="C36" s="49"/>
      <c r="D36" s="49"/>
      <c r="E36" s="49"/>
      <c r="F36" s="49"/>
      <c r="G36" s="45"/>
      <c r="H36" s="43"/>
      <c r="I36" s="43"/>
      <c r="J36" s="43"/>
      <c r="K36" s="43"/>
      <c r="L36" s="43"/>
    </row>
    <row r="37" spans="1:12" ht="18" customHeight="1" x14ac:dyDescent="0.3">
      <c r="A37" s="227" t="s">
        <v>1953</v>
      </c>
      <c r="B37" s="49"/>
      <c r="C37" s="49"/>
      <c r="D37" s="49"/>
      <c r="E37" s="49"/>
      <c r="F37" s="49"/>
      <c r="G37" s="45"/>
      <c r="H37" s="43"/>
      <c r="I37" s="43"/>
      <c r="J37" s="43"/>
      <c r="K37" s="43"/>
      <c r="L37" s="43"/>
    </row>
    <row r="38" spans="1:12" ht="18" customHeight="1" x14ac:dyDescent="0.3">
      <c r="A38" s="227" t="s">
        <v>1951</v>
      </c>
      <c r="B38" s="49"/>
      <c r="C38" s="49"/>
      <c r="D38" s="49"/>
      <c r="E38" s="49"/>
      <c r="F38" s="49"/>
      <c r="G38" s="45"/>
      <c r="H38" s="43"/>
      <c r="I38" s="43"/>
      <c r="J38" s="43"/>
      <c r="K38" s="43"/>
      <c r="L38" s="43"/>
    </row>
    <row r="39" spans="1:12" ht="18" customHeight="1" x14ac:dyDescent="0.3">
      <c r="A39" s="49" t="s">
        <v>2011</v>
      </c>
      <c r="B39" s="49"/>
      <c r="C39" s="49"/>
      <c r="D39" s="49"/>
      <c r="E39" s="49"/>
      <c r="F39" s="49"/>
      <c r="G39" s="45"/>
      <c r="H39" s="43"/>
      <c r="I39" s="43"/>
      <c r="J39" s="43"/>
      <c r="K39" s="43"/>
      <c r="L39" s="43"/>
    </row>
    <row r="40" spans="1:12" ht="18" customHeight="1" x14ac:dyDescent="0.3">
      <c r="A40" s="49" t="s">
        <v>1897</v>
      </c>
      <c r="B40" s="49"/>
      <c r="C40" s="49"/>
      <c r="D40" s="49"/>
      <c r="E40" s="49"/>
      <c r="F40" s="49"/>
      <c r="G40" s="45"/>
      <c r="H40" s="43"/>
      <c r="I40" s="43"/>
      <c r="J40" s="43"/>
      <c r="K40" s="43"/>
      <c r="L40" s="43"/>
    </row>
    <row r="41" spans="1:12" ht="18" customHeight="1" x14ac:dyDescent="0.3">
      <c r="A41" s="231" t="s">
        <v>1940</v>
      </c>
      <c r="B41" s="231"/>
      <c r="C41" s="230"/>
      <c r="D41" s="230"/>
      <c r="E41" s="230"/>
      <c r="F41" s="230"/>
      <c r="G41" s="230"/>
      <c r="H41" s="43"/>
      <c r="I41" s="43"/>
      <c r="J41" s="43"/>
      <c r="K41" s="43"/>
      <c r="L41" s="43"/>
    </row>
    <row r="42" spans="1:12" ht="18" customHeight="1" x14ac:dyDescent="0.3">
      <c r="A42" s="5"/>
      <c r="B42" s="5"/>
      <c r="C42" s="5"/>
      <c r="D42" s="42"/>
      <c r="E42" s="42"/>
      <c r="F42" s="42"/>
      <c r="G42" s="42"/>
      <c r="H42" s="42"/>
      <c r="I42" s="42"/>
      <c r="J42" s="42"/>
      <c r="K42" s="41"/>
      <c r="L42" s="41"/>
    </row>
    <row r="43" spans="1:12" x14ac:dyDescent="0.3">
      <c r="L43" s="142"/>
    </row>
    <row r="44" spans="1:12" x14ac:dyDescent="0.3">
      <c r="L44" s="142"/>
    </row>
    <row r="45" spans="1:12" x14ac:dyDescent="0.3">
      <c r="L45" s="142"/>
    </row>
    <row r="46" spans="1:12" x14ac:dyDescent="0.3">
      <c r="L46" s="142"/>
    </row>
    <row r="47" spans="1:12" x14ac:dyDescent="0.3">
      <c r="B47" s="5" t="s">
        <v>1934</v>
      </c>
      <c r="L47" s="142"/>
    </row>
    <row r="48" spans="1:12" x14ac:dyDescent="0.3">
      <c r="B48" s="39" t="s">
        <v>1929</v>
      </c>
      <c r="L48" s="142"/>
    </row>
    <row r="49" spans="2:12" x14ac:dyDescent="0.3">
      <c r="B49" s="39" t="s">
        <v>1935</v>
      </c>
      <c r="L49" s="142"/>
    </row>
    <row r="50" spans="2:12" x14ac:dyDescent="0.3">
      <c r="B50" s="39"/>
      <c r="L50" s="142"/>
    </row>
    <row r="51" spans="2:12" x14ac:dyDescent="0.3">
      <c r="B51" s="39" t="s">
        <v>1928</v>
      </c>
      <c r="L51" s="142"/>
    </row>
    <row r="52" spans="2:12" x14ac:dyDescent="0.3">
      <c r="B52" s="17"/>
      <c r="L52" s="142"/>
    </row>
    <row r="53" spans="2:12" x14ac:dyDescent="0.3">
      <c r="L53" s="142"/>
    </row>
    <row r="54" spans="2:12" x14ac:dyDescent="0.3">
      <c r="L54" s="142"/>
    </row>
    <row r="55" spans="2:12" x14ac:dyDescent="0.3">
      <c r="L55" s="142"/>
    </row>
    <row r="57" spans="2:12" x14ac:dyDescent="0.3">
      <c r="B57" s="5" t="s">
        <v>1890</v>
      </c>
    </row>
    <row r="58" spans="2:12" x14ac:dyDescent="0.3">
      <c r="B58" s="17"/>
    </row>
    <row r="59" spans="2:12" x14ac:dyDescent="0.3">
      <c r="B59" s="39" t="s">
        <v>1892</v>
      </c>
    </row>
    <row r="60" spans="2:12" x14ac:dyDescent="0.3">
      <c r="B60" s="39" t="s">
        <v>1891</v>
      </c>
    </row>
    <row r="61" spans="2:12" x14ac:dyDescent="0.3">
      <c r="B61" s="17"/>
    </row>
    <row r="66" spans="2:2" x14ac:dyDescent="0.3">
      <c r="B66" s="5" t="s">
        <v>1909</v>
      </c>
    </row>
    <row r="67" spans="2:2" x14ac:dyDescent="0.3">
      <c r="B67" s="39"/>
    </row>
    <row r="68" spans="2:2" x14ac:dyDescent="0.3">
      <c r="B68" s="39" t="s">
        <v>2013</v>
      </c>
    </row>
    <row r="69" spans="2:2" x14ac:dyDescent="0.3">
      <c r="B69" s="39" t="s">
        <v>1895</v>
      </c>
    </row>
    <row r="70" spans="2:2" x14ac:dyDescent="0.3">
      <c r="B70" s="39" t="s">
        <v>1896</v>
      </c>
    </row>
    <row r="71" spans="2:2" x14ac:dyDescent="0.3">
      <c r="B71" s="39" t="s">
        <v>1910</v>
      </c>
    </row>
    <row r="72" spans="2:2" x14ac:dyDescent="0.3">
      <c r="B72" s="17"/>
    </row>
    <row r="73" spans="2:2" x14ac:dyDescent="0.3">
      <c r="B73" s="39" t="s">
        <v>1893</v>
      </c>
    </row>
    <row r="74" spans="2:2" x14ac:dyDescent="0.3">
      <c r="B74" s="39" t="s">
        <v>1894</v>
      </c>
    </row>
    <row r="75" spans="2:2" x14ac:dyDescent="0.3">
      <c r="B75" s="56"/>
    </row>
    <row r="76" spans="2:2" x14ac:dyDescent="0.3">
      <c r="B76"/>
    </row>
    <row r="77" spans="2:2" x14ac:dyDescent="0.3">
      <c r="B77"/>
    </row>
    <row r="78" spans="2:2" x14ac:dyDescent="0.3">
      <c r="B78" s="25"/>
    </row>
    <row r="79" spans="2:2" x14ac:dyDescent="0.3">
      <c r="B79" s="25"/>
    </row>
    <row r="80" spans="2:2" x14ac:dyDescent="0.3">
      <c r="B80" s="5" t="s">
        <v>1898</v>
      </c>
    </row>
    <row r="81" spans="2:2" x14ac:dyDescent="0.3">
      <c r="B81" s="40"/>
    </row>
    <row r="82" spans="2:2" x14ac:dyDescent="0.3">
      <c r="B82" s="111" t="s">
        <v>1899</v>
      </c>
    </row>
    <row r="83" spans="2:2" x14ac:dyDescent="0.3">
      <c r="B83" s="40"/>
    </row>
    <row r="84" spans="2:2" x14ac:dyDescent="0.3">
      <c r="B84" s="25"/>
    </row>
    <row r="85" spans="2:2" x14ac:dyDescent="0.3">
      <c r="B85" s="25"/>
    </row>
    <row r="86" spans="2:2" x14ac:dyDescent="0.3">
      <c r="B86" s="25"/>
    </row>
    <row r="87" spans="2:2" x14ac:dyDescent="0.3">
      <c r="B87" s="25"/>
    </row>
    <row r="88" spans="2:2" x14ac:dyDescent="0.3">
      <c r="B88" s="5" t="s">
        <v>1900</v>
      </c>
    </row>
    <row r="89" spans="2:2" x14ac:dyDescent="0.3">
      <c r="B89" s="39"/>
    </row>
    <row r="90" spans="2:2" x14ac:dyDescent="0.3">
      <c r="B90" s="39" t="s">
        <v>1907</v>
      </c>
    </row>
    <row r="91" spans="2:2" x14ac:dyDescent="0.3">
      <c r="B91" s="39" t="s">
        <v>1901</v>
      </c>
    </row>
    <row r="92" spans="2:2" x14ac:dyDescent="0.3">
      <c r="B92" s="39" t="s">
        <v>1902</v>
      </c>
    </row>
    <row r="93" spans="2:2" x14ac:dyDescent="0.3">
      <c r="B93" s="39" t="s">
        <v>1903</v>
      </c>
    </row>
    <row r="94" spans="2:2" x14ac:dyDescent="0.3">
      <c r="B94" s="39"/>
    </row>
    <row r="95" spans="2:2" x14ac:dyDescent="0.3">
      <c r="B95" s="39" t="s">
        <v>1904</v>
      </c>
    </row>
    <row r="96" spans="2:2" x14ac:dyDescent="0.3">
      <c r="B96" s="39" t="s">
        <v>1905</v>
      </c>
    </row>
    <row r="97" spans="2:2" x14ac:dyDescent="0.3">
      <c r="B97" s="39" t="s">
        <v>1906</v>
      </c>
    </row>
    <row r="98" spans="2:2" x14ac:dyDescent="0.3">
      <c r="B98" s="39"/>
    </row>
    <row r="99" spans="2:2" x14ac:dyDescent="0.3">
      <c r="B99" s="39" t="s">
        <v>1908</v>
      </c>
    </row>
    <row r="100" spans="2:2" x14ac:dyDescent="0.3">
      <c r="B100" s="39"/>
    </row>
    <row r="103" spans="2:2" x14ac:dyDescent="0.3">
      <c r="B103"/>
    </row>
    <row r="104" spans="2:2" x14ac:dyDescent="0.3">
      <c r="B104"/>
    </row>
    <row r="105" spans="2:2" x14ac:dyDescent="0.3">
      <c r="B105"/>
    </row>
  </sheetData>
  <sheetProtection algorithmName="SHA-512" hashValue="GAkqVt5l3+PtQYZE+xaH5a7Wpqr0UQ9ivgi9UoVK85+mrTwKfnC98pXitAFUI11xfidsV5bj6pWzFxm/V7ugRg==" saltValue="fJCAb1Va1TGm3pwP9iXcBw==" spinCount="100000" sheet="1" insertHyperlinks="0"/>
  <mergeCells count="4">
    <mergeCell ref="A1:L1"/>
    <mergeCell ref="A2:B2"/>
    <mergeCell ref="A3:D3"/>
    <mergeCell ref="A41:G41"/>
  </mergeCells>
  <hyperlinks>
    <hyperlink ref="B11" r:id="rId1" display="20 Minuten" xr:uid="{A8AB5FBD-6E23-44D8-BAC9-10317A6A65DA}"/>
    <hyperlink ref="B13" r:id="rId2" display="Bilick" xr:uid="{223332FB-C122-4DF6-B7DA-C8033EF4A81F}"/>
    <hyperlink ref="B7" r:id="rId3" display="Bild-Zeitung " xr:uid="{0C0D6DF0-9651-4079-8798-07CA0116C035}"/>
    <hyperlink ref="B9" r:id="rId4" display="Süddeutsche Zeitung Baden-Württenberg &amp; Bayern" xr:uid="{F9225856-2D31-49C2-AB27-5E2B1326BFAD}"/>
    <hyperlink ref="B15" r:id="rId5" display="Kroane-AT" xr:uid="{99D88466-C3B1-4FEE-94C7-0804FA31FCE0}"/>
    <hyperlink ref="B17" r:id="rId6" display="Kurier" xr:uid="{F76DD2BC-EA78-4D53-88D5-101416708628}"/>
    <hyperlink ref="B82" r:id="rId7" xr:uid="{7B7A8AB8-F7BC-4FE2-B4C3-24A201E77E63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8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9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9B72-E4B3-4357-98F7-87DF018E0595}">
  <sheetPr codeName="Tabelle27">
    <pageSetUpPr fitToPage="1"/>
  </sheetPr>
  <dimension ref="A1:L105"/>
  <sheetViews>
    <sheetView zoomScale="90" zoomScaleNormal="90" workbookViewId="0">
      <pane ySplit="6" topLeftCell="A52" activePane="bottomLeft" state="frozen"/>
      <selection activeCell="B45" sqref="B45"/>
      <selection pane="bottomLeft" activeCell="B62" sqref="B62:B105"/>
    </sheetView>
  </sheetViews>
  <sheetFormatPr baseColWidth="10" defaultRowHeight="14.4" x14ac:dyDescent="0.3"/>
  <cols>
    <col min="1" max="1" width="10.44140625" style="2" customWidth="1"/>
    <col min="2" max="2" width="115.109375" style="2" customWidth="1"/>
    <col min="3" max="3" width="7.77734375" style="2" customWidth="1"/>
    <col min="4" max="9" width="7.44140625" style="1" customWidth="1"/>
    <col min="10" max="10" width="9.109375" style="1" customWidth="1"/>
    <col min="11" max="11" width="27.109375" style="142" customWidth="1"/>
    <col min="12" max="12" width="26.6640625" customWidth="1"/>
    <col min="14" max="14" width="13.88671875" bestFit="1" customWidth="1"/>
  </cols>
  <sheetData>
    <row r="1" spans="1:12" ht="27" customHeight="1" x14ac:dyDescent="0.3">
      <c r="A1" s="229" t="s">
        <v>1933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1983</v>
      </c>
      <c r="B2" s="229"/>
      <c r="C2" s="44" t="s">
        <v>104</v>
      </c>
      <c r="D2" s="44"/>
      <c r="E2" s="44"/>
      <c r="F2" s="44"/>
      <c r="G2" s="44"/>
      <c r="H2" s="44"/>
      <c r="I2" s="44"/>
      <c r="J2" s="44"/>
      <c r="K2" s="45"/>
      <c r="L2" s="44"/>
    </row>
    <row r="3" spans="1:12" ht="20.399999999999999" x14ac:dyDescent="0.3">
      <c r="A3" s="231"/>
      <c r="B3" s="231"/>
      <c r="C3" s="231"/>
      <c r="D3" s="231"/>
      <c r="E3" s="49"/>
      <c r="F3" s="49"/>
      <c r="G3" s="49"/>
      <c r="H3" s="49"/>
      <c r="I3" s="49"/>
      <c r="J3" s="45"/>
      <c r="K3" s="185"/>
      <c r="L3" s="43"/>
    </row>
    <row r="4" spans="1:12" x14ac:dyDescent="0.3">
      <c r="A4" s="5"/>
      <c r="B4" s="5"/>
      <c r="C4" s="5"/>
      <c r="D4" s="42"/>
      <c r="E4" s="42"/>
      <c r="F4" s="42"/>
      <c r="G4" s="42"/>
      <c r="H4" s="42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70"/>
      <c r="D5" s="70"/>
      <c r="E5" s="70"/>
      <c r="F5" s="70"/>
      <c r="G5" s="70"/>
      <c r="H5" s="70"/>
      <c r="I5" s="70"/>
      <c r="J5" s="71"/>
      <c r="K5" s="71" t="s">
        <v>1748</v>
      </c>
      <c r="L5" s="71" t="s">
        <v>0</v>
      </c>
    </row>
    <row r="6" spans="1:12" x14ac:dyDescent="0.3">
      <c r="A6" s="40"/>
      <c r="B6" s="39"/>
      <c r="C6" s="39"/>
      <c r="D6" s="38"/>
      <c r="E6" s="38"/>
      <c r="F6" s="38"/>
      <c r="G6" s="38"/>
      <c r="H6" s="38"/>
      <c r="I6" s="38"/>
      <c r="J6" s="38"/>
      <c r="K6" s="37"/>
      <c r="L6" s="37"/>
    </row>
    <row r="7" spans="1:12" x14ac:dyDescent="0.3">
      <c r="A7" s="2">
        <v>1</v>
      </c>
      <c r="B7" s="30" t="s">
        <v>1738</v>
      </c>
      <c r="D7" s="7"/>
      <c r="E7" s="7"/>
      <c r="F7" s="7"/>
      <c r="G7" s="7"/>
      <c r="H7" s="7"/>
      <c r="I7" s="7"/>
      <c r="J7" s="7"/>
      <c r="K7" s="142">
        <v>400000</v>
      </c>
      <c r="L7" s="125">
        <f>K7</f>
        <v>400000</v>
      </c>
    </row>
    <row r="8" spans="1:12" x14ac:dyDescent="0.3">
      <c r="A8" s="17"/>
      <c r="B8" s="40"/>
      <c r="C8" s="19"/>
      <c r="D8" s="18"/>
      <c r="E8" s="18"/>
      <c r="F8" s="18"/>
      <c r="G8" s="18"/>
      <c r="H8" s="18"/>
      <c r="I8" s="18"/>
      <c r="J8" s="18"/>
      <c r="K8" s="16"/>
      <c r="L8" s="37"/>
    </row>
    <row r="9" spans="1:12" x14ac:dyDescent="0.3">
      <c r="A9" s="2">
        <v>2</v>
      </c>
      <c r="B9" s="30" t="s">
        <v>1739</v>
      </c>
      <c r="D9" s="7"/>
      <c r="E9" s="7"/>
      <c r="F9" s="7"/>
      <c r="G9" s="7"/>
      <c r="H9" s="7"/>
      <c r="I9" s="7"/>
      <c r="J9" s="7"/>
      <c r="K9" s="142">
        <v>150000</v>
      </c>
      <c r="L9" s="125">
        <f>K9</f>
        <v>150000</v>
      </c>
    </row>
    <row r="10" spans="1:12" x14ac:dyDescent="0.3">
      <c r="A10" s="17"/>
      <c r="B10" s="40"/>
      <c r="C10" s="19"/>
      <c r="D10" s="18"/>
      <c r="E10" s="18"/>
      <c r="F10" s="18"/>
      <c r="G10" s="18"/>
      <c r="H10" s="18"/>
      <c r="I10" s="18"/>
      <c r="J10" s="18"/>
      <c r="K10" s="16"/>
      <c r="L10" s="37"/>
    </row>
    <row r="11" spans="1:12" x14ac:dyDescent="0.3">
      <c r="A11" s="2">
        <v>3</v>
      </c>
      <c r="B11" s="30" t="s">
        <v>1740</v>
      </c>
      <c r="D11" s="7"/>
      <c r="E11" s="7"/>
      <c r="F11" s="7"/>
      <c r="G11" s="7"/>
      <c r="H11" s="7"/>
      <c r="I11" s="7"/>
      <c r="J11" s="7"/>
      <c r="K11" s="142">
        <v>150000</v>
      </c>
      <c r="L11" s="125">
        <f>K11</f>
        <v>150000</v>
      </c>
    </row>
    <row r="12" spans="1:12" x14ac:dyDescent="0.3">
      <c r="A12" s="17"/>
      <c r="B12" s="40"/>
      <c r="C12" s="19"/>
      <c r="D12" s="18"/>
      <c r="E12" s="18"/>
      <c r="F12" s="18"/>
      <c r="G12" s="18"/>
      <c r="H12" s="18"/>
      <c r="I12" s="18"/>
      <c r="J12" s="18"/>
      <c r="K12" s="16"/>
      <c r="L12" s="37"/>
    </row>
    <row r="13" spans="1:12" x14ac:dyDescent="0.3">
      <c r="A13" s="2">
        <v>4</v>
      </c>
      <c r="B13" s="30" t="s">
        <v>1775</v>
      </c>
      <c r="D13" s="7"/>
      <c r="E13" s="7"/>
      <c r="F13" s="7"/>
      <c r="G13" s="7"/>
      <c r="H13" s="7"/>
      <c r="I13" s="7"/>
      <c r="J13" s="7"/>
      <c r="K13" s="142">
        <v>300000</v>
      </c>
      <c r="L13" s="125">
        <f>K13</f>
        <v>300000</v>
      </c>
    </row>
    <row r="14" spans="1:12" x14ac:dyDescent="0.3">
      <c r="A14" s="17"/>
      <c r="B14" s="40"/>
      <c r="C14" s="19"/>
      <c r="D14" s="18"/>
      <c r="E14" s="18"/>
      <c r="F14" s="18"/>
      <c r="G14" s="18"/>
      <c r="H14" s="18"/>
      <c r="I14" s="18"/>
      <c r="J14" s="18"/>
      <c r="K14" s="16"/>
      <c r="L14" s="37"/>
    </row>
    <row r="15" spans="1:12" x14ac:dyDescent="0.3">
      <c r="A15" s="2">
        <v>5</v>
      </c>
      <c r="B15" s="31" t="s">
        <v>1763</v>
      </c>
      <c r="D15" s="7"/>
      <c r="E15" s="7"/>
      <c r="F15" s="7"/>
      <c r="G15" s="7"/>
      <c r="H15" s="7"/>
      <c r="I15" s="7"/>
      <c r="J15" s="7"/>
      <c r="K15" s="142">
        <v>300000</v>
      </c>
      <c r="L15" s="125">
        <f>K15</f>
        <v>300000</v>
      </c>
    </row>
    <row r="16" spans="1:12" x14ac:dyDescent="0.3">
      <c r="A16" s="17"/>
      <c r="B16" s="40"/>
      <c r="C16" s="19"/>
      <c r="D16" s="18"/>
      <c r="E16" s="18"/>
      <c r="F16" s="18"/>
      <c r="G16" s="18"/>
      <c r="H16" s="18"/>
      <c r="I16" s="18"/>
      <c r="J16" s="18"/>
      <c r="K16" s="16"/>
      <c r="L16" s="37"/>
    </row>
    <row r="17" spans="1:12" x14ac:dyDescent="0.3">
      <c r="A17" s="2">
        <v>6</v>
      </c>
      <c r="B17" s="30" t="s">
        <v>1741</v>
      </c>
      <c r="D17" s="7"/>
      <c r="E17" s="7"/>
      <c r="F17" s="7"/>
      <c r="G17" s="7"/>
      <c r="H17" s="7"/>
      <c r="I17" s="7"/>
      <c r="J17" s="7"/>
      <c r="K17" s="142">
        <v>150000</v>
      </c>
      <c r="L17" s="125">
        <f>K17</f>
        <v>150000</v>
      </c>
    </row>
    <row r="18" spans="1:12" x14ac:dyDescent="0.3">
      <c r="A18" s="17"/>
      <c r="B18" s="40"/>
      <c r="C18" s="19"/>
      <c r="D18" s="18"/>
      <c r="E18" s="18"/>
      <c r="F18" s="18"/>
      <c r="G18" s="18"/>
      <c r="H18" s="18"/>
      <c r="I18" s="18"/>
      <c r="J18" s="18"/>
      <c r="K18" s="16"/>
      <c r="L18" s="16"/>
    </row>
    <row r="19" spans="1:12" ht="21" thickBot="1" x14ac:dyDescent="0.4">
      <c r="B19" s="13" t="s">
        <v>1923</v>
      </c>
      <c r="D19" s="36"/>
      <c r="E19" s="36"/>
      <c r="F19" s="36"/>
      <c r="G19" s="36"/>
      <c r="H19" s="36"/>
      <c r="I19" s="36"/>
      <c r="J19" s="36"/>
      <c r="K19" s="52"/>
      <c r="L19" s="169">
        <f>L23-L21</f>
        <v>50000</v>
      </c>
    </row>
    <row r="20" spans="1:12" ht="21.6" thickTop="1" x14ac:dyDescent="0.35">
      <c r="A20" s="17"/>
      <c r="B20" s="17"/>
      <c r="C20" s="17"/>
      <c r="D20" s="18"/>
      <c r="E20" s="18"/>
      <c r="F20" s="18"/>
      <c r="G20" s="18"/>
      <c r="H20" s="18"/>
      <c r="I20" s="18"/>
      <c r="J20" s="18"/>
      <c r="K20" s="16"/>
      <c r="L20" s="168"/>
    </row>
    <row r="21" spans="1:12" ht="21.6" thickBot="1" x14ac:dyDescent="0.4">
      <c r="B21" s="13" t="s">
        <v>0</v>
      </c>
      <c r="C21" s="15"/>
      <c r="D21" s="14"/>
      <c r="E21" s="14"/>
      <c r="F21" s="14"/>
      <c r="G21" s="14"/>
      <c r="H21" s="14"/>
      <c r="I21" s="14"/>
      <c r="J21" s="14"/>
      <c r="K21" s="52"/>
      <c r="L21" s="169">
        <f>L7+L9+L11+L13+L15+L17</f>
        <v>1450000</v>
      </c>
    </row>
    <row r="22" spans="1:12" ht="15" thickTop="1" x14ac:dyDescent="0.3">
      <c r="A22" s="17"/>
      <c r="B22" s="17"/>
      <c r="C22" s="17"/>
      <c r="D22" s="18"/>
      <c r="E22" s="18"/>
      <c r="F22" s="18"/>
      <c r="G22" s="18"/>
      <c r="H22" s="18"/>
      <c r="I22" s="18"/>
      <c r="J22" s="18"/>
      <c r="K22" s="16"/>
      <c r="L22" s="16"/>
    </row>
    <row r="23" spans="1:12" ht="21" thickBot="1" x14ac:dyDescent="0.4">
      <c r="B23" s="13" t="s">
        <v>1827</v>
      </c>
      <c r="C23" s="22"/>
      <c r="D23" s="9"/>
      <c r="E23" s="9"/>
      <c r="F23" s="9"/>
      <c r="G23" s="9"/>
      <c r="H23" s="9"/>
      <c r="I23" s="9"/>
      <c r="J23" s="9"/>
      <c r="K23" s="52"/>
      <c r="L23" s="169">
        <v>1500000</v>
      </c>
    </row>
    <row r="24" spans="1:12" ht="15" thickTop="1" x14ac:dyDescent="0.3">
      <c r="A24" s="17"/>
      <c r="B24" s="17"/>
      <c r="C24" s="17"/>
      <c r="D24" s="182"/>
      <c r="E24" s="182"/>
      <c r="F24" s="182"/>
      <c r="G24" s="182"/>
      <c r="H24" s="182"/>
      <c r="I24" s="182"/>
      <c r="J24" s="182"/>
      <c r="K24" s="16"/>
      <c r="L24" s="16"/>
    </row>
    <row r="25" spans="1:12" x14ac:dyDescent="0.3">
      <c r="L25" s="142"/>
    </row>
    <row r="26" spans="1:12" x14ac:dyDescent="0.3">
      <c r="L26" s="142"/>
    </row>
    <row r="27" spans="1:12" x14ac:dyDescent="0.3">
      <c r="L27" s="142"/>
    </row>
    <row r="28" spans="1:12" x14ac:dyDescent="0.3">
      <c r="L28" s="142"/>
    </row>
    <row r="29" spans="1:12" ht="18" customHeight="1" x14ac:dyDescent="0.3">
      <c r="A29" s="5"/>
      <c r="B29" s="5"/>
      <c r="C29" s="5"/>
      <c r="D29" s="42"/>
      <c r="E29" s="42"/>
      <c r="F29" s="42"/>
      <c r="G29" s="42"/>
      <c r="H29" s="42"/>
      <c r="I29" s="42"/>
      <c r="J29" s="42"/>
      <c r="K29" s="41"/>
      <c r="L29" s="41"/>
    </row>
    <row r="30" spans="1:12" ht="18" customHeight="1" x14ac:dyDescent="0.3">
      <c r="A30" s="49" t="s">
        <v>1939</v>
      </c>
      <c r="B30" s="49"/>
      <c r="C30" s="49"/>
      <c r="D30" s="49"/>
      <c r="E30" s="49"/>
      <c r="F30" s="49"/>
      <c r="G30" s="45"/>
      <c r="H30" s="43"/>
      <c r="I30" s="43"/>
      <c r="J30" s="43"/>
      <c r="K30" s="43"/>
      <c r="L30" s="43"/>
    </row>
    <row r="31" spans="1:12" ht="18" customHeight="1" x14ac:dyDescent="0.3">
      <c r="A31" s="49" t="s">
        <v>1944</v>
      </c>
      <c r="B31" s="49"/>
      <c r="C31" s="49"/>
      <c r="D31" s="49"/>
      <c r="E31" s="49"/>
      <c r="F31" s="49"/>
      <c r="G31" s="45"/>
      <c r="H31" s="43"/>
      <c r="I31" s="43"/>
      <c r="J31" s="43"/>
      <c r="K31" s="43"/>
      <c r="L31" s="43"/>
    </row>
    <row r="32" spans="1:12" ht="18" customHeight="1" x14ac:dyDescent="0.3">
      <c r="A32" s="49" t="s">
        <v>1952</v>
      </c>
      <c r="B32" s="49"/>
      <c r="C32" s="49"/>
      <c r="D32" s="49"/>
      <c r="E32" s="49"/>
      <c r="F32" s="49"/>
      <c r="G32" s="45"/>
      <c r="H32" s="43"/>
      <c r="I32" s="43"/>
      <c r="J32" s="43"/>
      <c r="K32" s="43"/>
      <c r="L32" s="43"/>
    </row>
    <row r="33" spans="1:12" ht="18" customHeight="1" x14ac:dyDescent="0.3">
      <c r="A33" s="49" t="s">
        <v>1949</v>
      </c>
      <c r="B33" s="49"/>
      <c r="C33" s="49"/>
      <c r="D33" s="49"/>
      <c r="E33" s="49"/>
      <c r="F33" s="49"/>
      <c r="G33" s="45"/>
      <c r="H33" s="43"/>
      <c r="I33" s="43"/>
      <c r="J33" s="43"/>
      <c r="K33" s="43"/>
      <c r="L33" s="43"/>
    </row>
    <row r="34" spans="1:12" ht="18" customHeight="1" x14ac:dyDescent="0.3">
      <c r="A34" s="49" t="s">
        <v>2012</v>
      </c>
      <c r="B34" s="49"/>
      <c r="C34" s="49"/>
      <c r="D34" s="49"/>
      <c r="E34" s="49"/>
      <c r="F34" s="49"/>
      <c r="G34" s="45"/>
      <c r="H34" s="43"/>
      <c r="I34" s="43"/>
      <c r="J34" s="43"/>
      <c r="K34" s="43"/>
      <c r="L34" s="43"/>
    </row>
    <row r="35" spans="1:12" ht="18" customHeight="1" x14ac:dyDescent="0.3">
      <c r="A35" s="227" t="s">
        <v>1950</v>
      </c>
      <c r="B35" s="49"/>
      <c r="C35" s="49"/>
      <c r="D35" s="49"/>
      <c r="E35" s="49"/>
      <c r="F35" s="49"/>
      <c r="G35" s="45"/>
      <c r="H35" s="43"/>
      <c r="I35" s="43"/>
      <c r="J35" s="43"/>
      <c r="K35" s="43"/>
      <c r="L35" s="43"/>
    </row>
    <row r="36" spans="1:12" ht="18" customHeight="1" x14ac:dyDescent="0.3">
      <c r="A36" s="227" t="s">
        <v>1954</v>
      </c>
      <c r="B36" s="49"/>
      <c r="C36" s="49"/>
      <c r="D36" s="49"/>
      <c r="E36" s="49"/>
      <c r="F36" s="49"/>
      <c r="G36" s="45"/>
      <c r="H36" s="43"/>
      <c r="I36" s="43"/>
      <c r="J36" s="43"/>
      <c r="K36" s="43"/>
      <c r="L36" s="43"/>
    </row>
    <row r="37" spans="1:12" ht="18" customHeight="1" x14ac:dyDescent="0.3">
      <c r="A37" s="227" t="s">
        <v>1953</v>
      </c>
      <c r="B37" s="49"/>
      <c r="C37" s="49"/>
      <c r="D37" s="49"/>
      <c r="E37" s="49"/>
      <c r="F37" s="49"/>
      <c r="G37" s="45"/>
      <c r="H37" s="43"/>
      <c r="I37" s="43"/>
      <c r="J37" s="43"/>
      <c r="K37" s="43"/>
      <c r="L37" s="43"/>
    </row>
    <row r="38" spans="1:12" ht="18" customHeight="1" x14ac:dyDescent="0.3">
      <c r="A38" s="227" t="s">
        <v>1951</v>
      </c>
      <c r="B38" s="49"/>
      <c r="C38" s="49"/>
      <c r="D38" s="49"/>
      <c r="E38" s="49"/>
      <c r="F38" s="49"/>
      <c r="G38" s="45"/>
      <c r="H38" s="43"/>
      <c r="I38" s="43"/>
      <c r="J38" s="43"/>
      <c r="K38" s="43"/>
      <c r="L38" s="43"/>
    </row>
    <row r="39" spans="1:12" ht="18" customHeight="1" x14ac:dyDescent="0.3">
      <c r="A39" s="49" t="s">
        <v>2011</v>
      </c>
      <c r="B39" s="49"/>
      <c r="C39" s="49"/>
      <c r="D39" s="49"/>
      <c r="E39" s="49"/>
      <c r="F39" s="49"/>
      <c r="G39" s="45"/>
      <c r="H39" s="43"/>
      <c r="I39" s="43"/>
      <c r="J39" s="43"/>
      <c r="K39" s="43"/>
      <c r="L39" s="43"/>
    </row>
    <row r="40" spans="1:12" ht="18" customHeight="1" x14ac:dyDescent="0.3">
      <c r="A40" s="49" t="s">
        <v>1897</v>
      </c>
      <c r="B40" s="49"/>
      <c r="C40" s="49"/>
      <c r="D40" s="49"/>
      <c r="E40" s="49"/>
      <c r="F40" s="49"/>
      <c r="G40" s="45"/>
      <c r="H40" s="43"/>
      <c r="I40" s="43"/>
      <c r="J40" s="43"/>
      <c r="K40" s="43"/>
      <c r="L40" s="43"/>
    </row>
    <row r="41" spans="1:12" ht="18" customHeight="1" x14ac:dyDescent="0.3">
      <c r="A41" s="231" t="s">
        <v>1940</v>
      </c>
      <c r="B41" s="231"/>
      <c r="C41" s="230"/>
      <c r="D41" s="230"/>
      <c r="E41" s="230"/>
      <c r="F41" s="230"/>
      <c r="G41" s="230"/>
      <c r="H41" s="43"/>
      <c r="I41" s="43"/>
      <c r="J41" s="43"/>
      <c r="K41" s="43"/>
      <c r="L41" s="43"/>
    </row>
    <row r="42" spans="1:12" ht="18" customHeight="1" x14ac:dyDescent="0.3">
      <c r="A42" s="5"/>
      <c r="B42" s="5"/>
      <c r="C42" s="5"/>
      <c r="D42" s="42"/>
      <c r="E42" s="42"/>
      <c r="F42" s="42"/>
      <c r="G42" s="42"/>
      <c r="H42" s="42"/>
      <c r="I42" s="42"/>
      <c r="J42" s="42"/>
      <c r="K42" s="41"/>
      <c r="L42" s="41"/>
    </row>
    <row r="43" spans="1:12" x14ac:dyDescent="0.3">
      <c r="L43" s="142"/>
    </row>
    <row r="44" spans="1:12" x14ac:dyDescent="0.3">
      <c r="L44" s="142"/>
    </row>
    <row r="45" spans="1:12" x14ac:dyDescent="0.3">
      <c r="L45" s="142"/>
    </row>
    <row r="46" spans="1:12" ht="12.6" customHeight="1" x14ac:dyDescent="0.3">
      <c r="L46" s="142"/>
    </row>
    <row r="47" spans="1:12" x14ac:dyDescent="0.3">
      <c r="B47" s="5" t="s">
        <v>1934</v>
      </c>
      <c r="L47" s="142"/>
    </row>
    <row r="48" spans="1:12" x14ac:dyDescent="0.3">
      <c r="B48" s="39" t="s">
        <v>1929</v>
      </c>
      <c r="L48" s="142"/>
    </row>
    <row r="49" spans="2:12" x14ac:dyDescent="0.3">
      <c r="B49" s="39" t="s">
        <v>1935</v>
      </c>
      <c r="L49" s="142"/>
    </row>
    <row r="50" spans="2:12" x14ac:dyDescent="0.3">
      <c r="B50" s="39"/>
      <c r="L50" s="142"/>
    </row>
    <row r="51" spans="2:12" x14ac:dyDescent="0.3">
      <c r="B51" s="39" t="s">
        <v>1928</v>
      </c>
      <c r="L51" s="142"/>
    </row>
    <row r="52" spans="2:12" x14ac:dyDescent="0.3">
      <c r="B52" s="17"/>
      <c r="L52" s="142"/>
    </row>
    <row r="53" spans="2:12" x14ac:dyDescent="0.3">
      <c r="L53" s="142"/>
    </row>
    <row r="54" spans="2:12" x14ac:dyDescent="0.3">
      <c r="L54" s="142"/>
    </row>
    <row r="55" spans="2:12" x14ac:dyDescent="0.3">
      <c r="L55" s="142"/>
    </row>
    <row r="57" spans="2:12" x14ac:dyDescent="0.3">
      <c r="B57" s="5" t="s">
        <v>1890</v>
      </c>
    </row>
    <row r="58" spans="2:12" x14ac:dyDescent="0.3">
      <c r="B58" s="17"/>
    </row>
    <row r="59" spans="2:12" x14ac:dyDescent="0.3">
      <c r="B59" s="39" t="s">
        <v>1892</v>
      </c>
    </row>
    <row r="60" spans="2:12" x14ac:dyDescent="0.3">
      <c r="B60" s="39" t="s">
        <v>1891</v>
      </c>
    </row>
    <row r="61" spans="2:12" x14ac:dyDescent="0.3">
      <c r="B61" s="17"/>
    </row>
    <row r="66" spans="2:2" x14ac:dyDescent="0.3">
      <c r="B66" s="5" t="s">
        <v>1909</v>
      </c>
    </row>
    <row r="67" spans="2:2" x14ac:dyDescent="0.3">
      <c r="B67" s="39"/>
    </row>
    <row r="68" spans="2:2" x14ac:dyDescent="0.3">
      <c r="B68" s="39" t="s">
        <v>2013</v>
      </c>
    </row>
    <row r="69" spans="2:2" x14ac:dyDescent="0.3">
      <c r="B69" s="39" t="s">
        <v>1895</v>
      </c>
    </row>
    <row r="70" spans="2:2" x14ac:dyDescent="0.3">
      <c r="B70" s="39" t="s">
        <v>1896</v>
      </c>
    </row>
    <row r="71" spans="2:2" x14ac:dyDescent="0.3">
      <c r="B71" s="39" t="s">
        <v>1910</v>
      </c>
    </row>
    <row r="72" spans="2:2" x14ac:dyDescent="0.3">
      <c r="B72" s="17"/>
    </row>
    <row r="73" spans="2:2" x14ac:dyDescent="0.3">
      <c r="B73" s="39" t="s">
        <v>1893</v>
      </c>
    </row>
    <row r="74" spans="2:2" x14ac:dyDescent="0.3">
      <c r="B74" s="39" t="s">
        <v>1894</v>
      </c>
    </row>
    <row r="75" spans="2:2" x14ac:dyDescent="0.3">
      <c r="B75" s="56"/>
    </row>
    <row r="76" spans="2:2" x14ac:dyDescent="0.3">
      <c r="B76"/>
    </row>
    <row r="77" spans="2:2" x14ac:dyDescent="0.3">
      <c r="B77"/>
    </row>
    <row r="78" spans="2:2" x14ac:dyDescent="0.3">
      <c r="B78" s="25"/>
    </row>
    <row r="79" spans="2:2" x14ac:dyDescent="0.3">
      <c r="B79" s="25"/>
    </row>
    <row r="80" spans="2:2" x14ac:dyDescent="0.3">
      <c r="B80" s="5" t="s">
        <v>1898</v>
      </c>
    </row>
    <row r="81" spans="2:2" x14ac:dyDescent="0.3">
      <c r="B81" s="40"/>
    </row>
    <row r="82" spans="2:2" x14ac:dyDescent="0.3">
      <c r="B82" s="111" t="s">
        <v>1899</v>
      </c>
    </row>
    <row r="83" spans="2:2" x14ac:dyDescent="0.3">
      <c r="B83" s="40"/>
    </row>
    <row r="84" spans="2:2" x14ac:dyDescent="0.3">
      <c r="B84" s="25"/>
    </row>
    <row r="85" spans="2:2" x14ac:dyDescent="0.3">
      <c r="B85" s="25"/>
    </row>
    <row r="86" spans="2:2" x14ac:dyDescent="0.3">
      <c r="B86" s="25"/>
    </row>
    <row r="87" spans="2:2" x14ac:dyDescent="0.3">
      <c r="B87" s="25"/>
    </row>
    <row r="88" spans="2:2" x14ac:dyDescent="0.3">
      <c r="B88" s="5" t="s">
        <v>1900</v>
      </c>
    </row>
    <row r="89" spans="2:2" x14ac:dyDescent="0.3">
      <c r="B89" s="39"/>
    </row>
    <row r="90" spans="2:2" x14ac:dyDescent="0.3">
      <c r="B90" s="39" t="s">
        <v>1907</v>
      </c>
    </row>
    <row r="91" spans="2:2" x14ac:dyDescent="0.3">
      <c r="B91" s="39" t="s">
        <v>1901</v>
      </c>
    </row>
    <row r="92" spans="2:2" x14ac:dyDescent="0.3">
      <c r="B92" s="39" t="s">
        <v>1902</v>
      </c>
    </row>
    <row r="93" spans="2:2" x14ac:dyDescent="0.3">
      <c r="B93" s="39" t="s">
        <v>1903</v>
      </c>
    </row>
    <row r="94" spans="2:2" x14ac:dyDescent="0.3">
      <c r="B94" s="39"/>
    </row>
    <row r="95" spans="2:2" x14ac:dyDescent="0.3">
      <c r="B95" s="39" t="s">
        <v>1904</v>
      </c>
    </row>
    <row r="96" spans="2:2" x14ac:dyDescent="0.3">
      <c r="B96" s="39" t="s">
        <v>1905</v>
      </c>
    </row>
    <row r="97" spans="2:2" x14ac:dyDescent="0.3">
      <c r="B97" s="39" t="s">
        <v>1906</v>
      </c>
    </row>
    <row r="98" spans="2:2" x14ac:dyDescent="0.3">
      <c r="B98" s="39"/>
    </row>
    <row r="99" spans="2:2" x14ac:dyDescent="0.3">
      <c r="B99" s="39" t="s">
        <v>1908</v>
      </c>
    </row>
    <row r="100" spans="2:2" x14ac:dyDescent="0.3">
      <c r="B100" s="39"/>
    </row>
    <row r="103" spans="2:2" x14ac:dyDescent="0.3">
      <c r="B103"/>
    </row>
    <row r="104" spans="2:2" x14ac:dyDescent="0.3">
      <c r="B104"/>
    </row>
    <row r="105" spans="2:2" x14ac:dyDescent="0.3">
      <c r="B105"/>
    </row>
  </sheetData>
  <sheetProtection algorithmName="SHA-512" hashValue="+RLgUeo6xNd7th4Mj4Uc0BZbLjjPkqDN+V12AlVhmHHi24XjMAZxEQSaKCt7Tr/3gziWU+w1eU728QpfJ+zIwg==" saltValue="fi2xQ6jFkssrPVU78NUYGg==" spinCount="100000" sheet="1" insertHyperlinks="0"/>
  <mergeCells count="4">
    <mergeCell ref="A1:L1"/>
    <mergeCell ref="A2:B2"/>
    <mergeCell ref="A3:D3"/>
    <mergeCell ref="A41:G41"/>
  </mergeCells>
  <hyperlinks>
    <hyperlink ref="B11" r:id="rId1" display="20 Minuten" xr:uid="{FFD6FA12-5094-4303-B661-69B4B3747707}"/>
    <hyperlink ref="B13" r:id="rId2" display="Bilick" xr:uid="{D6DA8EC2-5000-43FD-89EE-AC23E7E2F637}"/>
    <hyperlink ref="B7" r:id="rId3" display="Bild-Zeitung " xr:uid="{2BB38BAB-A5C7-427D-B482-4160378BF193}"/>
    <hyperlink ref="B9" r:id="rId4" display="Süddeutsche Zeitung Baden-Württenberg &amp; Bayern" xr:uid="{2C1298A6-DAA3-4787-A10E-C39B8A0ABDD6}"/>
    <hyperlink ref="B15" r:id="rId5" display="Kroane-AT" xr:uid="{2F2340C5-6A09-4248-92D1-4F10DE529684}"/>
    <hyperlink ref="B17" r:id="rId6" display="Kurier" xr:uid="{B34A9A9E-D3CF-48D0-8FE6-FD33079AD1BB}"/>
    <hyperlink ref="B82" r:id="rId7" xr:uid="{FBABEE38-95B6-4C45-9278-4C39A93315D4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8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0207-E480-48C8-8341-95ADE74B0141}">
  <sheetPr>
    <pageSetUpPr fitToPage="1"/>
  </sheetPr>
  <dimension ref="A1:L120"/>
  <sheetViews>
    <sheetView zoomScale="90" zoomScaleNormal="90" workbookViewId="0">
      <pane ySplit="6" topLeftCell="A7" activePane="bottomLeft" state="frozen"/>
      <selection activeCell="B45" sqref="B45"/>
      <selection pane="bottomLeft" activeCell="B64" sqref="B64:B107"/>
    </sheetView>
  </sheetViews>
  <sheetFormatPr baseColWidth="10" defaultRowHeight="14.4" x14ac:dyDescent="0.3"/>
  <cols>
    <col min="1" max="1" width="10.44140625" style="2" customWidth="1"/>
    <col min="2" max="2" width="125.33203125" style="2" customWidth="1"/>
    <col min="3" max="7" width="8.5546875" style="2" customWidth="1"/>
    <col min="8" max="8" width="7.77734375" style="2" customWidth="1"/>
    <col min="9" max="9" width="15.88671875" style="1" customWidth="1"/>
    <col min="10" max="10" width="20.5546875" style="1" customWidth="1"/>
    <col min="11" max="11" width="21.44140625" customWidth="1"/>
    <col min="12" max="12" width="19.88671875" customWidth="1"/>
    <col min="14" max="14" width="13.88671875" bestFit="1" customWidth="1"/>
  </cols>
  <sheetData>
    <row r="1" spans="1:12" ht="27" customHeight="1" x14ac:dyDescent="0.3">
      <c r="A1" s="229" t="s">
        <v>1799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1956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/>
      <c r="I5" s="70" t="s">
        <v>1777</v>
      </c>
      <c r="J5" s="71" t="s">
        <v>1778</v>
      </c>
      <c r="K5" s="70" t="s">
        <v>1779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/>
      <c r="L6" s="37"/>
    </row>
    <row r="7" spans="1:12" x14ac:dyDescent="0.3">
      <c r="A7" s="2">
        <v>1</v>
      </c>
      <c r="B7" s="46" t="s">
        <v>1771</v>
      </c>
      <c r="C7" s="46"/>
      <c r="D7" s="46"/>
      <c r="E7" s="46"/>
      <c r="F7" s="46"/>
      <c r="G7" s="46"/>
    </row>
    <row r="8" spans="1:12" x14ac:dyDescent="0.3">
      <c r="A8" s="17"/>
      <c r="B8" s="17"/>
      <c r="C8" s="17"/>
      <c r="D8" s="17"/>
      <c r="E8" s="17"/>
      <c r="F8" s="17"/>
      <c r="G8" s="17"/>
      <c r="H8" s="19"/>
      <c r="I8" s="18"/>
      <c r="J8" s="18"/>
      <c r="K8" s="16"/>
      <c r="L8" s="16"/>
    </row>
    <row r="9" spans="1:12" x14ac:dyDescent="0.3">
      <c r="A9" s="2">
        <v>2</v>
      </c>
      <c r="B9" s="46" t="s">
        <v>1770</v>
      </c>
      <c r="C9" s="46"/>
      <c r="D9" s="46"/>
      <c r="E9" s="46"/>
      <c r="F9" s="46"/>
      <c r="G9" s="46"/>
    </row>
    <row r="10" spans="1:12" x14ac:dyDescent="0.3">
      <c r="A10" s="17"/>
      <c r="B10" s="17"/>
      <c r="C10" s="17"/>
      <c r="D10" s="17"/>
      <c r="E10" s="17"/>
      <c r="F10" s="17"/>
      <c r="G10" s="17"/>
      <c r="H10" s="19"/>
      <c r="I10" s="18"/>
      <c r="J10" s="18"/>
      <c r="K10" s="16"/>
      <c r="L10" s="16"/>
    </row>
    <row r="11" spans="1:12" x14ac:dyDescent="0.3">
      <c r="A11" s="2">
        <v>3</v>
      </c>
      <c r="B11" s="46" t="s">
        <v>1769</v>
      </c>
      <c r="C11" s="46"/>
      <c r="D11" s="46"/>
      <c r="E11" s="46"/>
      <c r="F11" s="46"/>
      <c r="G11" s="46"/>
    </row>
    <row r="12" spans="1:12" x14ac:dyDescent="0.3">
      <c r="A12" s="17"/>
      <c r="B12" s="17"/>
      <c r="C12" s="17"/>
      <c r="D12" s="17"/>
      <c r="E12" s="17"/>
      <c r="F12" s="17"/>
      <c r="G12" s="17"/>
      <c r="H12" s="19"/>
      <c r="I12" s="18"/>
      <c r="J12" s="18"/>
      <c r="K12" s="16"/>
      <c r="L12" s="16"/>
    </row>
    <row r="13" spans="1:12" x14ac:dyDescent="0.3">
      <c r="A13" s="2">
        <v>4</v>
      </c>
      <c r="B13" s="46" t="s">
        <v>1768</v>
      </c>
      <c r="C13" s="46"/>
      <c r="D13" s="46"/>
      <c r="E13" s="46"/>
      <c r="F13" s="46"/>
      <c r="G13" s="46"/>
    </row>
    <row r="14" spans="1:12" x14ac:dyDescent="0.3">
      <c r="A14" s="17"/>
      <c r="B14" s="17"/>
      <c r="C14" s="17"/>
      <c r="D14" s="17"/>
      <c r="E14" s="17"/>
      <c r="F14" s="17"/>
      <c r="G14" s="17"/>
      <c r="H14" s="19"/>
      <c r="I14" s="18"/>
      <c r="J14" s="18"/>
      <c r="K14" s="16"/>
      <c r="L14" s="16"/>
    </row>
    <row r="15" spans="1:12" x14ac:dyDescent="0.3">
      <c r="A15" s="2">
        <v>5</v>
      </c>
      <c r="B15" s="46" t="s">
        <v>1767</v>
      </c>
      <c r="C15" s="46"/>
      <c r="D15" s="46"/>
      <c r="E15" s="46"/>
      <c r="F15" s="46"/>
      <c r="G15" s="46"/>
    </row>
    <row r="16" spans="1:12" x14ac:dyDescent="0.3">
      <c r="A16" s="17"/>
      <c r="B16" s="17"/>
      <c r="C16" s="17"/>
      <c r="D16" s="17"/>
      <c r="E16" s="17"/>
      <c r="F16" s="17"/>
      <c r="G16" s="17"/>
      <c r="H16" s="19"/>
      <c r="I16" s="18"/>
      <c r="J16" s="18"/>
      <c r="K16" s="16"/>
      <c r="L16" s="16"/>
    </row>
    <row r="17" spans="1:12" x14ac:dyDescent="0.3">
      <c r="A17" s="2">
        <v>6</v>
      </c>
      <c r="B17" s="46" t="s">
        <v>1766</v>
      </c>
      <c r="C17" s="46"/>
      <c r="D17" s="46"/>
      <c r="E17" s="46"/>
      <c r="F17" s="46"/>
      <c r="G17" s="46"/>
    </row>
    <row r="18" spans="1:12" x14ac:dyDescent="0.3">
      <c r="A18" s="17"/>
      <c r="B18" s="17"/>
      <c r="C18" s="17"/>
      <c r="D18" s="17"/>
      <c r="E18" s="17"/>
      <c r="F18" s="17"/>
      <c r="G18" s="17"/>
      <c r="H18" s="19"/>
      <c r="I18" s="18"/>
      <c r="J18" s="18"/>
      <c r="K18" s="16"/>
      <c r="L18" s="16"/>
    </row>
    <row r="19" spans="1:12" x14ac:dyDescent="0.3">
      <c r="A19" s="2">
        <v>7</v>
      </c>
      <c r="B19" s="46" t="s">
        <v>1765</v>
      </c>
      <c r="C19" s="46"/>
      <c r="D19" s="46"/>
      <c r="E19" s="46"/>
      <c r="F19" s="46"/>
      <c r="G19" s="46"/>
    </row>
    <row r="20" spans="1:12" x14ac:dyDescent="0.3">
      <c r="A20" s="17"/>
      <c r="B20" s="17"/>
      <c r="C20" s="17"/>
      <c r="D20" s="17"/>
      <c r="E20" s="17"/>
      <c r="F20" s="17"/>
      <c r="G20" s="17"/>
      <c r="H20" s="19"/>
      <c r="I20" s="18"/>
      <c r="J20" s="18"/>
      <c r="K20" s="16"/>
      <c r="L20" s="16"/>
    </row>
    <row r="21" spans="1:12" x14ac:dyDescent="0.3">
      <c r="A21" s="2">
        <v>8</v>
      </c>
      <c r="B21" s="46" t="s">
        <v>1774</v>
      </c>
      <c r="C21" s="46"/>
      <c r="D21" s="46"/>
      <c r="E21" s="46"/>
      <c r="F21" s="46"/>
      <c r="G21" s="46"/>
    </row>
    <row r="22" spans="1:12" x14ac:dyDescent="0.3">
      <c r="A22" s="17"/>
      <c r="B22" s="17"/>
      <c r="C22" s="17"/>
      <c r="D22" s="17"/>
      <c r="E22" s="17"/>
      <c r="F22" s="17"/>
      <c r="G22" s="17"/>
      <c r="H22" s="19"/>
      <c r="I22" s="18"/>
      <c r="J22" s="18"/>
      <c r="K22" s="16"/>
      <c r="L22" s="16"/>
    </row>
    <row r="23" spans="1:12" x14ac:dyDescent="0.3">
      <c r="A23" s="2">
        <v>9</v>
      </c>
      <c r="B23" s="2" t="s">
        <v>1764</v>
      </c>
    </row>
    <row r="24" spans="1:12" x14ac:dyDescent="0.3">
      <c r="A24" s="17"/>
      <c r="B24" s="17"/>
      <c r="C24" s="17"/>
      <c r="D24" s="17"/>
      <c r="E24" s="17"/>
      <c r="F24" s="17"/>
      <c r="G24" s="17"/>
      <c r="H24" s="19"/>
      <c r="I24" s="18"/>
      <c r="J24" s="18"/>
      <c r="K24" s="16"/>
      <c r="L24" s="16"/>
    </row>
    <row r="25" spans="1:12" x14ac:dyDescent="0.3">
      <c r="A25" s="2">
        <v>10</v>
      </c>
      <c r="B25" s="60" t="s">
        <v>1772</v>
      </c>
      <c r="C25" s="60"/>
      <c r="D25" s="60"/>
      <c r="E25" s="60"/>
      <c r="F25" s="60"/>
      <c r="G25" s="60"/>
    </row>
    <row r="26" spans="1:12" x14ac:dyDescent="0.3">
      <c r="A26" s="17"/>
      <c r="B26" s="17"/>
      <c r="C26" s="17"/>
      <c r="D26" s="17"/>
      <c r="E26" s="17"/>
      <c r="F26" s="17"/>
      <c r="G26" s="17"/>
      <c r="H26" s="19"/>
      <c r="I26" s="18"/>
      <c r="J26" s="18"/>
      <c r="K26" s="16"/>
      <c r="L26" s="16"/>
    </row>
    <row r="27" spans="1:12" x14ac:dyDescent="0.3">
      <c r="A27" s="2">
        <v>11</v>
      </c>
      <c r="B27" s="46" t="s">
        <v>1773</v>
      </c>
      <c r="C27" s="46"/>
      <c r="D27" s="46"/>
      <c r="E27" s="46"/>
      <c r="F27" s="46"/>
      <c r="G27" s="46"/>
    </row>
    <row r="28" spans="1:12" x14ac:dyDescent="0.3">
      <c r="A28" s="17"/>
      <c r="B28" s="39"/>
      <c r="C28" s="39"/>
      <c r="D28" s="39"/>
      <c r="E28" s="39"/>
      <c r="F28" s="39"/>
      <c r="G28" s="39"/>
      <c r="H28" s="19"/>
      <c r="I28" s="18"/>
      <c r="J28" s="18"/>
      <c r="K28" s="16"/>
      <c r="L28" s="16"/>
    </row>
    <row r="29" spans="1:12" x14ac:dyDescent="0.3">
      <c r="A29" s="2">
        <v>12</v>
      </c>
      <c r="B29" s="2" t="s">
        <v>1776</v>
      </c>
    </row>
    <row r="30" spans="1:12" x14ac:dyDescent="0.3">
      <c r="A30" s="17"/>
      <c r="B30" s="39"/>
      <c r="C30" s="39"/>
      <c r="D30" s="39"/>
      <c r="E30" s="39"/>
      <c r="F30" s="39"/>
      <c r="G30" s="39"/>
      <c r="H30" s="19"/>
      <c r="I30" s="18"/>
      <c r="J30" s="18"/>
      <c r="K30" s="16"/>
      <c r="L30" s="16"/>
    </row>
    <row r="31" spans="1:12" ht="21" thickBot="1" x14ac:dyDescent="0.4">
      <c r="B31" s="13" t="s">
        <v>1923</v>
      </c>
      <c r="C31" s="13"/>
      <c r="D31" s="13"/>
      <c r="E31" s="13"/>
      <c r="F31" s="13"/>
      <c r="G31" s="13"/>
      <c r="H31" s="22"/>
      <c r="I31" s="184"/>
      <c r="J31" s="184"/>
      <c r="K31" s="24"/>
      <c r="L31" s="24"/>
    </row>
    <row r="32" spans="1:12" ht="15" thickTop="1" x14ac:dyDescent="0.3">
      <c r="A32" s="17"/>
      <c r="B32" s="17"/>
      <c r="C32" s="17"/>
      <c r="D32" s="17"/>
      <c r="E32" s="17"/>
      <c r="F32" s="17"/>
      <c r="G32" s="17"/>
      <c r="H32" s="17"/>
      <c r="I32" s="182"/>
      <c r="J32" s="182"/>
      <c r="K32" s="17"/>
      <c r="L32" s="17"/>
    </row>
    <row r="33" spans="1:12" ht="21.6" thickBot="1" x14ac:dyDescent="0.4">
      <c r="B33" s="13" t="s">
        <v>0</v>
      </c>
      <c r="C33" s="13"/>
      <c r="D33" s="13"/>
      <c r="E33" s="13"/>
      <c r="F33" s="13"/>
      <c r="G33" s="13"/>
      <c r="H33" s="177"/>
      <c r="I33" s="183"/>
      <c r="J33" s="183"/>
      <c r="K33" s="13"/>
      <c r="L33" s="13"/>
    </row>
    <row r="34" spans="1:12" ht="15" thickTop="1" x14ac:dyDescent="0.3">
      <c r="A34" s="17"/>
      <c r="B34" s="17"/>
      <c r="C34" s="17"/>
      <c r="D34" s="17"/>
      <c r="E34" s="17"/>
      <c r="F34" s="17"/>
      <c r="G34" s="17"/>
      <c r="H34" s="17"/>
      <c r="I34" s="182"/>
      <c r="J34" s="182"/>
      <c r="K34" s="17"/>
      <c r="L34" s="17"/>
    </row>
    <row r="35" spans="1:12" ht="21" thickBot="1" x14ac:dyDescent="0.4">
      <c r="B35" s="13" t="s">
        <v>1800</v>
      </c>
      <c r="C35" s="13"/>
      <c r="D35" s="13"/>
      <c r="E35" s="13"/>
      <c r="F35" s="13"/>
      <c r="G35" s="13"/>
      <c r="H35" s="22"/>
      <c r="I35" s="184"/>
      <c r="J35" s="184"/>
      <c r="K35" s="24"/>
      <c r="L35" s="24"/>
    </row>
    <row r="36" spans="1:12" ht="15" thickTop="1" x14ac:dyDescent="0.3">
      <c r="A36" s="17"/>
      <c r="B36" s="17"/>
      <c r="C36" s="17"/>
      <c r="D36" s="17"/>
      <c r="E36" s="17"/>
      <c r="F36" s="17"/>
      <c r="G36" s="17"/>
      <c r="H36" s="17"/>
      <c r="I36" s="182"/>
      <c r="J36" s="182"/>
      <c r="K36" s="17"/>
      <c r="L36" s="17"/>
    </row>
    <row r="37" spans="1:12" s="1" customFormat="1" x14ac:dyDescent="0.3">
      <c r="A37" s="2"/>
      <c r="B37" s="2"/>
      <c r="C37" s="2"/>
      <c r="K37"/>
      <c r="L37"/>
    </row>
    <row r="38" spans="1:12" s="1" customFormat="1" x14ac:dyDescent="0.3">
      <c r="A38" s="2"/>
      <c r="B38" s="2"/>
      <c r="C38" s="2"/>
      <c r="K38"/>
      <c r="L38"/>
    </row>
    <row r="39" spans="1:12" s="1" customFormat="1" x14ac:dyDescent="0.3">
      <c r="A39" s="2"/>
      <c r="B39" s="2"/>
      <c r="C39" s="2"/>
      <c r="K39"/>
      <c r="L39"/>
    </row>
    <row r="40" spans="1:12" s="1" customFormat="1" x14ac:dyDescent="0.3">
      <c r="A40" s="2"/>
      <c r="B40" s="2"/>
      <c r="C40" s="2"/>
      <c r="K40"/>
      <c r="L40"/>
    </row>
    <row r="41" spans="1:12" s="1" customFormat="1" ht="18" customHeight="1" x14ac:dyDescent="0.25">
      <c r="A41" s="5"/>
      <c r="B41" s="5"/>
      <c r="C41" s="5"/>
      <c r="D41" s="42"/>
      <c r="E41" s="42"/>
      <c r="F41" s="42"/>
      <c r="G41" s="42"/>
      <c r="H41" s="42"/>
      <c r="I41" s="42"/>
      <c r="J41" s="42"/>
      <c r="K41" s="41"/>
      <c r="L41" s="41"/>
    </row>
    <row r="42" spans="1:12" s="1" customFormat="1" ht="18" customHeight="1" x14ac:dyDescent="0.25">
      <c r="A42" s="49" t="s">
        <v>1939</v>
      </c>
      <c r="B42" s="49"/>
      <c r="C42" s="49"/>
      <c r="D42" s="49"/>
      <c r="E42" s="49"/>
      <c r="F42" s="49"/>
      <c r="G42" s="45"/>
      <c r="H42" s="43"/>
      <c r="I42" s="43"/>
      <c r="J42" s="43"/>
      <c r="K42" s="43"/>
      <c r="L42" s="43"/>
    </row>
    <row r="43" spans="1:12" s="1" customFormat="1" ht="18" customHeight="1" x14ac:dyDescent="0.25">
      <c r="A43" s="49" t="s">
        <v>1944</v>
      </c>
      <c r="B43" s="49"/>
      <c r="C43" s="49"/>
      <c r="D43" s="49"/>
      <c r="E43" s="49"/>
      <c r="F43" s="49"/>
      <c r="G43" s="45"/>
      <c r="H43" s="43"/>
      <c r="I43" s="43"/>
      <c r="J43" s="43"/>
      <c r="K43" s="43"/>
      <c r="L43" s="43"/>
    </row>
    <row r="44" spans="1:12" s="1" customFormat="1" ht="18" customHeight="1" x14ac:dyDescent="0.25">
      <c r="A44" s="49" t="s">
        <v>1952</v>
      </c>
      <c r="B44" s="49"/>
      <c r="C44" s="49"/>
      <c r="D44" s="49"/>
      <c r="E44" s="49"/>
      <c r="F44" s="49"/>
      <c r="G44" s="45"/>
      <c r="H44" s="43"/>
      <c r="I44" s="43"/>
      <c r="J44" s="43"/>
      <c r="K44" s="43"/>
      <c r="L44" s="43"/>
    </row>
    <row r="45" spans="1:12" s="1" customFormat="1" ht="18" customHeight="1" x14ac:dyDescent="0.25">
      <c r="A45" s="49" t="s">
        <v>1949</v>
      </c>
      <c r="B45" s="49"/>
      <c r="C45" s="49"/>
      <c r="D45" s="49"/>
      <c r="E45" s="49"/>
      <c r="F45" s="49"/>
      <c r="G45" s="45"/>
      <c r="H45" s="43"/>
      <c r="I45" s="43"/>
      <c r="J45" s="43"/>
      <c r="K45" s="43"/>
      <c r="L45" s="43"/>
    </row>
    <row r="46" spans="1:12" s="1" customFormat="1" ht="18" customHeight="1" x14ac:dyDescent="0.25">
      <c r="A46" s="49" t="s">
        <v>2012</v>
      </c>
      <c r="B46" s="49"/>
      <c r="C46" s="49"/>
      <c r="D46" s="49"/>
      <c r="E46" s="49"/>
      <c r="F46" s="49"/>
      <c r="G46" s="45"/>
      <c r="H46" s="43"/>
      <c r="I46" s="43"/>
      <c r="J46" s="43"/>
      <c r="K46" s="43"/>
      <c r="L46" s="43"/>
    </row>
    <row r="47" spans="1:12" s="1" customFormat="1" ht="18" customHeight="1" x14ac:dyDescent="0.25">
      <c r="A47" s="227" t="s">
        <v>1950</v>
      </c>
      <c r="B47" s="49"/>
      <c r="C47" s="49"/>
      <c r="D47" s="49"/>
      <c r="E47" s="49"/>
      <c r="F47" s="49"/>
      <c r="G47" s="45"/>
      <c r="H47" s="43"/>
      <c r="I47" s="43"/>
      <c r="J47" s="43"/>
      <c r="K47" s="43"/>
      <c r="L47" s="43"/>
    </row>
    <row r="48" spans="1:12" s="1" customFormat="1" ht="18" customHeight="1" x14ac:dyDescent="0.25">
      <c r="A48" s="227" t="s">
        <v>1954</v>
      </c>
      <c r="B48" s="49"/>
      <c r="C48" s="49"/>
      <c r="D48" s="49"/>
      <c r="E48" s="49"/>
      <c r="F48" s="49"/>
      <c r="G48" s="45"/>
      <c r="H48" s="43"/>
      <c r="I48" s="43"/>
      <c r="J48" s="43"/>
      <c r="K48" s="43"/>
      <c r="L48" s="43"/>
    </row>
    <row r="49" spans="1:12" s="1" customFormat="1" ht="18" customHeight="1" x14ac:dyDescent="0.25">
      <c r="A49" s="227" t="s">
        <v>1953</v>
      </c>
      <c r="B49" s="49"/>
      <c r="C49" s="49"/>
      <c r="D49" s="49"/>
      <c r="E49" s="49"/>
      <c r="F49" s="49"/>
      <c r="G49" s="45"/>
      <c r="H49" s="43"/>
      <c r="I49" s="43"/>
      <c r="J49" s="43"/>
      <c r="K49" s="43"/>
      <c r="L49" s="43"/>
    </row>
    <row r="50" spans="1:12" s="1" customFormat="1" ht="18" customHeight="1" x14ac:dyDescent="0.25">
      <c r="A50" s="227" t="s">
        <v>1951</v>
      </c>
      <c r="B50" s="49"/>
      <c r="C50" s="49"/>
      <c r="D50" s="49"/>
      <c r="E50" s="49"/>
      <c r="F50" s="49"/>
      <c r="G50" s="45"/>
      <c r="H50" s="43"/>
      <c r="I50" s="43"/>
      <c r="J50" s="43"/>
      <c r="K50" s="43"/>
      <c r="L50" s="43"/>
    </row>
    <row r="51" spans="1:12" s="1" customFormat="1" ht="18" customHeight="1" x14ac:dyDescent="0.25">
      <c r="A51" s="49" t="s">
        <v>2011</v>
      </c>
      <c r="B51" s="49"/>
      <c r="C51" s="49"/>
      <c r="D51" s="49"/>
      <c r="E51" s="49"/>
      <c r="F51" s="49"/>
      <c r="G51" s="45"/>
      <c r="H51" s="43"/>
      <c r="I51" s="43"/>
      <c r="J51" s="43"/>
      <c r="K51" s="43"/>
      <c r="L51" s="43"/>
    </row>
    <row r="52" spans="1:12" s="1" customFormat="1" ht="18" customHeight="1" x14ac:dyDescent="0.25">
      <c r="A52" s="49" t="s">
        <v>1897</v>
      </c>
      <c r="B52" s="49"/>
      <c r="C52" s="49"/>
      <c r="D52" s="49"/>
      <c r="E52" s="49"/>
      <c r="F52" s="49"/>
      <c r="G52" s="45"/>
      <c r="H52" s="43"/>
      <c r="I52" s="43"/>
      <c r="J52" s="43"/>
      <c r="K52" s="43"/>
      <c r="L52" s="43"/>
    </row>
    <row r="53" spans="1:12" s="1" customFormat="1" ht="18" customHeight="1" x14ac:dyDescent="0.25">
      <c r="A53" s="231" t="s">
        <v>1940</v>
      </c>
      <c r="B53" s="231"/>
      <c r="C53" s="230"/>
      <c r="D53" s="230"/>
      <c r="E53" s="230"/>
      <c r="F53" s="230"/>
      <c r="G53" s="230"/>
      <c r="H53" s="43"/>
      <c r="I53" s="43"/>
      <c r="J53" s="43"/>
      <c r="K53" s="43"/>
      <c r="L53" s="43"/>
    </row>
    <row r="54" spans="1:12" s="1" customFormat="1" ht="18" customHeight="1" x14ac:dyDescent="0.25">
      <c r="A54" s="5"/>
      <c r="B54" s="5"/>
      <c r="C54" s="5"/>
      <c r="D54" s="42"/>
      <c r="E54" s="42"/>
      <c r="F54" s="42"/>
      <c r="G54" s="42"/>
      <c r="H54" s="42"/>
      <c r="I54" s="42"/>
      <c r="J54" s="42"/>
      <c r="K54" s="41"/>
      <c r="L54" s="41"/>
    </row>
    <row r="55" spans="1:12" s="1" customFormat="1" x14ac:dyDescent="0.3">
      <c r="A55" s="2"/>
      <c r="B55" s="2"/>
      <c r="C55" s="2"/>
      <c r="K55"/>
      <c r="L55"/>
    </row>
    <row r="56" spans="1:12" s="1" customFormat="1" x14ac:dyDescent="0.3">
      <c r="A56" s="2"/>
      <c r="B56" s="2"/>
      <c r="C56" s="2"/>
      <c r="K56"/>
      <c r="L56"/>
    </row>
    <row r="57" spans="1:12" s="1" customFormat="1" x14ac:dyDescent="0.3">
      <c r="A57" s="2"/>
      <c r="B57" s="2"/>
      <c r="C57" s="2"/>
      <c r="K57"/>
      <c r="L57"/>
    </row>
    <row r="58" spans="1:12" s="1" customFormat="1" x14ac:dyDescent="0.3">
      <c r="A58" s="2"/>
      <c r="B58" s="2"/>
      <c r="C58" s="2"/>
      <c r="K58"/>
      <c r="L58"/>
    </row>
    <row r="59" spans="1:12" s="1" customFormat="1" x14ac:dyDescent="0.3">
      <c r="A59" s="2"/>
      <c r="B59" s="5" t="s">
        <v>1890</v>
      </c>
      <c r="C59" s="2"/>
      <c r="K59"/>
      <c r="L59"/>
    </row>
    <row r="60" spans="1:12" s="1" customFormat="1" x14ac:dyDescent="0.3">
      <c r="A60" s="2"/>
      <c r="B60" s="17"/>
      <c r="C60" s="2"/>
      <c r="K60"/>
      <c r="L60"/>
    </row>
    <row r="61" spans="1:12" s="1" customFormat="1" x14ac:dyDescent="0.3">
      <c r="A61" s="2"/>
      <c r="B61" s="39" t="s">
        <v>1892</v>
      </c>
      <c r="C61" s="2"/>
      <c r="K61"/>
      <c r="L61"/>
    </row>
    <row r="62" spans="1:12" s="1" customFormat="1" x14ac:dyDescent="0.3">
      <c r="A62" s="2"/>
      <c r="B62" s="39" t="s">
        <v>1891</v>
      </c>
      <c r="C62" s="2"/>
      <c r="K62"/>
      <c r="L62"/>
    </row>
    <row r="63" spans="1:12" s="1" customFormat="1" x14ac:dyDescent="0.3">
      <c r="A63" s="2"/>
      <c r="B63" s="17"/>
      <c r="C63" s="2"/>
      <c r="K63"/>
      <c r="L63"/>
    </row>
    <row r="64" spans="1:12" s="1" customFormat="1" x14ac:dyDescent="0.3">
      <c r="A64" s="2"/>
      <c r="B64" s="2"/>
      <c r="C64" s="2"/>
      <c r="K64"/>
      <c r="L64"/>
    </row>
    <row r="65" spans="1:12" s="1" customFormat="1" x14ac:dyDescent="0.3">
      <c r="A65" s="2"/>
      <c r="B65" s="2"/>
      <c r="C65" s="2"/>
      <c r="K65"/>
      <c r="L65"/>
    </row>
    <row r="66" spans="1:12" s="1" customFormat="1" x14ac:dyDescent="0.3">
      <c r="A66" s="2"/>
      <c r="B66" s="2"/>
      <c r="C66" s="2"/>
      <c r="K66"/>
      <c r="L66"/>
    </row>
    <row r="67" spans="1:12" s="1" customFormat="1" x14ac:dyDescent="0.3">
      <c r="A67" s="2"/>
      <c r="B67" s="2"/>
      <c r="C67" s="2"/>
      <c r="K67"/>
      <c r="L67"/>
    </row>
    <row r="68" spans="1:12" s="1" customFormat="1" x14ac:dyDescent="0.3">
      <c r="A68" s="2"/>
      <c r="B68" s="5" t="s">
        <v>1909</v>
      </c>
      <c r="C68" s="2"/>
      <c r="K68"/>
      <c r="L68"/>
    </row>
    <row r="69" spans="1:12" s="1" customFormat="1" x14ac:dyDescent="0.3">
      <c r="A69" s="2"/>
      <c r="B69" s="39"/>
      <c r="C69" s="2"/>
      <c r="K69"/>
      <c r="L69"/>
    </row>
    <row r="70" spans="1:12" s="1" customFormat="1" x14ac:dyDescent="0.3">
      <c r="A70" s="2"/>
      <c r="B70" s="39" t="s">
        <v>2013</v>
      </c>
      <c r="C70" s="2"/>
      <c r="K70"/>
      <c r="L70"/>
    </row>
    <row r="71" spans="1:12" s="1" customFormat="1" x14ac:dyDescent="0.3">
      <c r="A71" s="2"/>
      <c r="B71" s="39" t="s">
        <v>1895</v>
      </c>
      <c r="C71" s="2"/>
      <c r="K71"/>
      <c r="L71"/>
    </row>
    <row r="72" spans="1:12" s="1" customFormat="1" x14ac:dyDescent="0.3">
      <c r="A72" s="2"/>
      <c r="B72" s="39" t="s">
        <v>1896</v>
      </c>
      <c r="C72" s="2"/>
      <c r="K72"/>
      <c r="L72"/>
    </row>
    <row r="73" spans="1:12" s="1" customFormat="1" x14ac:dyDescent="0.3">
      <c r="A73" s="2"/>
      <c r="B73" s="39" t="s">
        <v>1910</v>
      </c>
      <c r="C73" s="2"/>
      <c r="K73"/>
      <c r="L73"/>
    </row>
    <row r="74" spans="1:12" s="1" customFormat="1" x14ac:dyDescent="0.3">
      <c r="A74" s="2"/>
      <c r="B74" s="17"/>
      <c r="C74" s="2"/>
      <c r="K74"/>
      <c r="L74"/>
    </row>
    <row r="75" spans="1:12" s="1" customFormat="1" x14ac:dyDescent="0.3">
      <c r="A75" s="2"/>
      <c r="B75" s="39" t="s">
        <v>1893</v>
      </c>
      <c r="C75" s="2"/>
      <c r="K75"/>
      <c r="L75"/>
    </row>
    <row r="76" spans="1:12" s="1" customFormat="1" x14ac:dyDescent="0.3">
      <c r="A76" s="2"/>
      <c r="B76" s="39" t="s">
        <v>1894</v>
      </c>
      <c r="C76" s="2"/>
      <c r="K76"/>
      <c r="L76"/>
    </row>
    <row r="77" spans="1:12" s="1" customFormat="1" x14ac:dyDescent="0.3">
      <c r="A77" s="2"/>
      <c r="B77" s="56"/>
      <c r="C77" s="2"/>
      <c r="K77"/>
      <c r="L77"/>
    </row>
    <row r="78" spans="1:12" s="1" customFormat="1" x14ac:dyDescent="0.3">
      <c r="A78" s="2"/>
      <c r="B78"/>
      <c r="C78" s="2"/>
      <c r="K78"/>
      <c r="L78"/>
    </row>
    <row r="79" spans="1:12" s="1" customFormat="1" x14ac:dyDescent="0.3">
      <c r="A79" s="2"/>
      <c r="B79"/>
      <c r="C79" s="2"/>
      <c r="K79"/>
      <c r="L79"/>
    </row>
    <row r="80" spans="1:12" s="1" customFormat="1" x14ac:dyDescent="0.3">
      <c r="A80" s="2"/>
      <c r="B80" s="25"/>
      <c r="C80" s="2"/>
      <c r="K80"/>
      <c r="L80"/>
    </row>
    <row r="81" spans="1:12" s="1" customFormat="1" x14ac:dyDescent="0.3">
      <c r="A81" s="2"/>
      <c r="B81" s="25"/>
      <c r="C81" s="2"/>
      <c r="K81"/>
      <c r="L81"/>
    </row>
    <row r="82" spans="1:12" s="1" customFormat="1" x14ac:dyDescent="0.3">
      <c r="A82" s="2"/>
      <c r="B82" s="5" t="s">
        <v>1898</v>
      </c>
      <c r="C82" s="2"/>
      <c r="K82"/>
      <c r="L82"/>
    </row>
    <row r="83" spans="1:12" s="1" customFormat="1" x14ac:dyDescent="0.3">
      <c r="A83" s="2"/>
      <c r="B83" s="40"/>
      <c r="C83" s="2"/>
      <c r="K83"/>
      <c r="L83"/>
    </row>
    <row r="84" spans="1:12" s="1" customFormat="1" x14ac:dyDescent="0.3">
      <c r="A84" s="2"/>
      <c r="B84" s="111" t="s">
        <v>1899</v>
      </c>
      <c r="C84" s="2"/>
      <c r="K84"/>
      <c r="L84"/>
    </row>
    <row r="85" spans="1:12" s="1" customFormat="1" x14ac:dyDescent="0.3">
      <c r="A85" s="2"/>
      <c r="B85" s="40"/>
      <c r="C85" s="2"/>
      <c r="K85"/>
      <c r="L85"/>
    </row>
    <row r="86" spans="1:12" s="1" customFormat="1" x14ac:dyDescent="0.3">
      <c r="A86" s="2"/>
      <c r="B86" s="25"/>
      <c r="C86" s="2"/>
      <c r="K86"/>
      <c r="L86"/>
    </row>
    <row r="87" spans="1:12" s="1" customFormat="1" x14ac:dyDescent="0.3">
      <c r="A87" s="2"/>
      <c r="B87" s="25"/>
      <c r="C87" s="2"/>
      <c r="K87"/>
      <c r="L87"/>
    </row>
    <row r="88" spans="1:12" s="1" customFormat="1" x14ac:dyDescent="0.3">
      <c r="A88" s="2"/>
      <c r="B88" s="25"/>
      <c r="C88" s="2"/>
      <c r="K88"/>
      <c r="L88"/>
    </row>
    <row r="89" spans="1:12" s="1" customFormat="1" x14ac:dyDescent="0.3">
      <c r="A89" s="2"/>
      <c r="B89" s="25"/>
      <c r="C89" s="2"/>
      <c r="K89"/>
      <c r="L89"/>
    </row>
    <row r="90" spans="1:12" s="1" customFormat="1" x14ac:dyDescent="0.3">
      <c r="A90" s="2"/>
      <c r="B90" s="5" t="s">
        <v>1900</v>
      </c>
      <c r="C90" s="2"/>
      <c r="K90"/>
      <c r="L90"/>
    </row>
    <row r="91" spans="1:12" s="1" customFormat="1" x14ac:dyDescent="0.3">
      <c r="A91" s="2"/>
      <c r="B91" s="39"/>
      <c r="C91" s="2"/>
      <c r="K91"/>
      <c r="L91"/>
    </row>
    <row r="92" spans="1:12" s="1" customFormat="1" x14ac:dyDescent="0.3">
      <c r="A92" s="2"/>
      <c r="B92" s="39" t="s">
        <v>1907</v>
      </c>
      <c r="C92" s="2"/>
      <c r="K92"/>
      <c r="L92"/>
    </row>
    <row r="93" spans="1:12" s="1" customFormat="1" x14ac:dyDescent="0.3">
      <c r="A93" s="2"/>
      <c r="B93" s="39" t="s">
        <v>1901</v>
      </c>
      <c r="C93" s="2"/>
      <c r="K93"/>
      <c r="L93"/>
    </row>
    <row r="94" spans="1:12" s="1" customFormat="1" x14ac:dyDescent="0.3">
      <c r="A94" s="2"/>
      <c r="B94" s="39" t="s">
        <v>1902</v>
      </c>
      <c r="C94" s="2"/>
      <c r="K94"/>
      <c r="L94"/>
    </row>
    <row r="95" spans="1:12" s="1" customFormat="1" x14ac:dyDescent="0.3">
      <c r="A95" s="2"/>
      <c r="B95" s="39" t="s">
        <v>1903</v>
      </c>
      <c r="C95" s="2"/>
      <c r="K95"/>
      <c r="L95"/>
    </row>
    <row r="96" spans="1:12" s="1" customFormat="1" x14ac:dyDescent="0.3">
      <c r="A96" s="2"/>
      <c r="B96" s="39"/>
      <c r="C96" s="2"/>
      <c r="K96"/>
      <c r="L96"/>
    </row>
    <row r="97" spans="1:12" s="1" customFormat="1" x14ac:dyDescent="0.3">
      <c r="A97" s="2"/>
      <c r="B97" s="39" t="s">
        <v>1904</v>
      </c>
      <c r="C97" s="2"/>
      <c r="K97"/>
      <c r="L97"/>
    </row>
    <row r="98" spans="1:12" s="1" customFormat="1" x14ac:dyDescent="0.3">
      <c r="A98" s="2"/>
      <c r="B98" s="39" t="s">
        <v>1905</v>
      </c>
      <c r="C98" s="2"/>
      <c r="K98"/>
      <c r="L98"/>
    </row>
    <row r="99" spans="1:12" s="1" customFormat="1" x14ac:dyDescent="0.3">
      <c r="A99" s="2"/>
      <c r="B99" s="39" t="s">
        <v>1906</v>
      </c>
      <c r="C99" s="2"/>
      <c r="K99"/>
      <c r="L99"/>
    </row>
    <row r="100" spans="1:12" s="1" customFormat="1" x14ac:dyDescent="0.3">
      <c r="A100" s="2"/>
      <c r="B100" s="39"/>
      <c r="C100" s="2"/>
      <c r="K100"/>
      <c r="L100"/>
    </row>
    <row r="101" spans="1:12" s="1" customFormat="1" x14ac:dyDescent="0.3">
      <c r="A101" s="2"/>
      <c r="B101" s="39" t="s">
        <v>1908</v>
      </c>
      <c r="C101" s="2"/>
      <c r="K101"/>
      <c r="L101"/>
    </row>
    <row r="102" spans="1:12" s="1" customFormat="1" x14ac:dyDescent="0.3">
      <c r="A102" s="2"/>
      <c r="B102" s="39"/>
      <c r="C102" s="2"/>
      <c r="K102"/>
      <c r="L102"/>
    </row>
    <row r="103" spans="1:12" s="1" customFormat="1" x14ac:dyDescent="0.3">
      <c r="A103" s="2"/>
      <c r="B103" s="2"/>
      <c r="C103" s="2"/>
      <c r="K103"/>
      <c r="L103"/>
    </row>
    <row r="104" spans="1:12" s="1" customFormat="1" x14ac:dyDescent="0.3">
      <c r="A104" s="2"/>
      <c r="B104" s="2"/>
      <c r="C104" s="2"/>
      <c r="K104"/>
      <c r="L104"/>
    </row>
    <row r="105" spans="1:12" s="1" customFormat="1" x14ac:dyDescent="0.3">
      <c r="A105" s="2"/>
      <c r="B105"/>
      <c r="C105" s="2"/>
      <c r="K105"/>
      <c r="L105"/>
    </row>
    <row r="106" spans="1:12" s="1" customFormat="1" x14ac:dyDescent="0.3">
      <c r="A106" s="2"/>
      <c r="B106"/>
      <c r="C106" s="2"/>
      <c r="K106"/>
      <c r="L106"/>
    </row>
    <row r="107" spans="1:12" s="1" customFormat="1" x14ac:dyDescent="0.3">
      <c r="A107" s="2"/>
      <c r="B107"/>
      <c r="C107" s="2"/>
      <c r="K107"/>
      <c r="L107"/>
    </row>
    <row r="108" spans="1:12" s="1" customFormat="1" x14ac:dyDescent="0.3">
      <c r="A108" s="2"/>
      <c r="B108" s="2"/>
      <c r="C108" s="2"/>
      <c r="K108"/>
      <c r="L108"/>
    </row>
    <row r="109" spans="1:12" s="1" customFormat="1" x14ac:dyDescent="0.3">
      <c r="A109" s="2"/>
      <c r="B109" s="2"/>
      <c r="C109" s="2"/>
      <c r="K109"/>
      <c r="L109"/>
    </row>
    <row r="110" spans="1:12" s="1" customFormat="1" x14ac:dyDescent="0.3">
      <c r="A110" s="2"/>
      <c r="B110" s="2"/>
      <c r="C110" s="2"/>
      <c r="K110"/>
      <c r="L110"/>
    </row>
    <row r="111" spans="1:12" s="1" customFormat="1" x14ac:dyDescent="0.3">
      <c r="A111" s="2"/>
      <c r="B111" s="2"/>
      <c r="C111" s="2"/>
      <c r="K111"/>
      <c r="L111"/>
    </row>
    <row r="112" spans="1:12" s="1" customFormat="1" x14ac:dyDescent="0.3">
      <c r="A112" s="2"/>
      <c r="B112" s="2"/>
      <c r="C112" s="2"/>
      <c r="K112"/>
      <c r="L112"/>
    </row>
    <row r="113" spans="1:12" s="1" customFormat="1" x14ac:dyDescent="0.3">
      <c r="A113" s="2"/>
      <c r="B113" s="2"/>
      <c r="C113" s="2"/>
      <c r="K113"/>
      <c r="L113"/>
    </row>
    <row r="114" spans="1:12" s="1" customFormat="1" x14ac:dyDescent="0.3">
      <c r="A114" s="2"/>
      <c r="B114" s="2"/>
      <c r="C114" s="2"/>
      <c r="K114"/>
      <c r="L114"/>
    </row>
    <row r="115" spans="1:12" s="1" customFormat="1" x14ac:dyDescent="0.3">
      <c r="A115" s="2"/>
      <c r="B115" s="2"/>
      <c r="C115" s="2"/>
      <c r="K115"/>
      <c r="L115"/>
    </row>
    <row r="116" spans="1:12" s="1" customFormat="1" x14ac:dyDescent="0.3">
      <c r="A116" s="2"/>
      <c r="B116" s="2"/>
      <c r="C116" s="2"/>
      <c r="K116"/>
      <c r="L116"/>
    </row>
    <row r="117" spans="1:12" s="1" customFormat="1" x14ac:dyDescent="0.3">
      <c r="A117" s="2"/>
      <c r="B117" s="2"/>
      <c r="C117" s="2"/>
      <c r="K117"/>
      <c r="L117"/>
    </row>
    <row r="118" spans="1:12" s="1" customFormat="1" x14ac:dyDescent="0.3">
      <c r="A118" s="2"/>
      <c r="B118" s="2"/>
      <c r="C118" s="2"/>
      <c r="K118"/>
      <c r="L118"/>
    </row>
    <row r="119" spans="1:12" s="1" customFormat="1" x14ac:dyDescent="0.3">
      <c r="A119" s="2"/>
      <c r="B119" s="2"/>
      <c r="C119" s="2"/>
      <c r="K119"/>
      <c r="L119"/>
    </row>
    <row r="120" spans="1:12" s="1" customFormat="1" x14ac:dyDescent="0.3">
      <c r="A120" s="2"/>
      <c r="B120" s="2"/>
      <c r="C120" s="2"/>
      <c r="K120"/>
      <c r="L120"/>
    </row>
  </sheetData>
  <sheetProtection algorithmName="SHA-512" hashValue="5/sh85iq914P50lNyfLAixbCy+AmFUDKRdx8ViOGcDXNINSDz0khwUc0ask34/ENKc+mrDSZx8pk3vLA9z4NIg==" saltValue="/er9iuYSEQl9/Q+OwqezPg==" spinCount="100000" sheet="1" insertHyperlinks="0"/>
  <mergeCells count="4">
    <mergeCell ref="A1:L1"/>
    <mergeCell ref="A2:B2"/>
    <mergeCell ref="A3:I3"/>
    <mergeCell ref="A53:G53"/>
  </mergeCells>
  <hyperlinks>
    <hyperlink ref="B84" r:id="rId1" xr:uid="{B68DDEEA-A205-4CEC-B139-AC96A37715A0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7886-7241-4199-8844-6EF63112CBEF}">
  <sheetPr codeName="Tabelle28">
    <pageSetUpPr fitToPage="1"/>
  </sheetPr>
  <dimension ref="A1:L106"/>
  <sheetViews>
    <sheetView zoomScale="90" zoomScaleNormal="90" workbookViewId="0">
      <pane ySplit="6" topLeftCell="A7" activePane="bottomLeft" state="frozen"/>
      <selection activeCell="B45" sqref="B45"/>
      <selection pane="bottomLeft" activeCell="B50" sqref="B50:B93"/>
    </sheetView>
  </sheetViews>
  <sheetFormatPr baseColWidth="10" defaultRowHeight="14.4" x14ac:dyDescent="0.3"/>
  <cols>
    <col min="1" max="1" width="10.44140625" style="2" customWidth="1"/>
    <col min="2" max="2" width="125.33203125" style="2" customWidth="1"/>
    <col min="3" max="7" width="8.5546875" style="2" customWidth="1"/>
    <col min="8" max="8" width="7.77734375" style="2" customWidth="1"/>
    <col min="9" max="9" width="15.88671875" style="1" customWidth="1"/>
    <col min="10" max="10" width="20.5546875" style="1" customWidth="1"/>
    <col min="11" max="11" width="21.44140625" customWidth="1"/>
    <col min="12" max="12" width="27.88671875" customWidth="1"/>
    <col min="14" max="14" width="13.88671875" bestFit="1" customWidth="1"/>
  </cols>
  <sheetData>
    <row r="1" spans="1:12" ht="27" customHeight="1" x14ac:dyDescent="0.3">
      <c r="A1" s="229" t="s">
        <v>1957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1955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70"/>
      <c r="D5" s="70"/>
      <c r="E5" s="70"/>
      <c r="F5" s="70"/>
      <c r="G5" s="70"/>
      <c r="H5" s="70"/>
      <c r="I5" s="70"/>
      <c r="J5" s="71"/>
      <c r="K5" s="70" t="s">
        <v>1747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/>
      <c r="L6" s="37"/>
    </row>
    <row r="7" spans="1:12" x14ac:dyDescent="0.3">
      <c r="A7" s="2">
        <v>1</v>
      </c>
      <c r="B7" s="46" t="s">
        <v>1993</v>
      </c>
      <c r="C7" s="46"/>
      <c r="D7" s="46"/>
      <c r="E7" s="46"/>
      <c r="F7" s="46"/>
      <c r="G7" s="46"/>
      <c r="K7" s="7">
        <v>150000</v>
      </c>
      <c r="L7" s="36">
        <f>K7</f>
        <v>150000</v>
      </c>
    </row>
    <row r="8" spans="1:12" x14ac:dyDescent="0.3">
      <c r="A8" s="17"/>
      <c r="B8" s="17"/>
      <c r="C8" s="17"/>
      <c r="D8" s="17"/>
      <c r="E8" s="17"/>
      <c r="F8" s="17"/>
      <c r="G8" s="17"/>
      <c r="H8" s="19"/>
      <c r="I8" s="18"/>
      <c r="J8" s="18"/>
      <c r="K8" s="18"/>
      <c r="L8" s="87"/>
    </row>
    <row r="9" spans="1:12" x14ac:dyDescent="0.3">
      <c r="A9" s="2">
        <v>2</v>
      </c>
      <c r="B9" s="46" t="s">
        <v>1989</v>
      </c>
      <c r="C9" s="46"/>
      <c r="D9" s="46"/>
      <c r="E9" s="46"/>
      <c r="F9" s="46"/>
      <c r="G9" s="46"/>
      <c r="K9" s="7">
        <v>50000</v>
      </c>
      <c r="L9" s="36">
        <f>K9</f>
        <v>50000</v>
      </c>
    </row>
    <row r="10" spans="1:12" x14ac:dyDescent="0.3">
      <c r="A10" s="17"/>
      <c r="B10" s="17"/>
      <c r="C10" s="17"/>
      <c r="D10" s="17"/>
      <c r="E10" s="17"/>
      <c r="F10" s="17"/>
      <c r="G10" s="17"/>
      <c r="H10" s="19"/>
      <c r="I10" s="18"/>
      <c r="J10" s="18"/>
      <c r="K10" s="18"/>
      <c r="L10" s="87"/>
    </row>
    <row r="11" spans="1:12" x14ac:dyDescent="0.3">
      <c r="A11" s="2">
        <v>3</v>
      </c>
      <c r="B11" s="46" t="s">
        <v>1990</v>
      </c>
      <c r="C11" s="46"/>
      <c r="D11" s="46"/>
      <c r="E11" s="46"/>
      <c r="F11" s="46"/>
      <c r="G11" s="46"/>
      <c r="K11" s="7">
        <v>100000</v>
      </c>
      <c r="L11" s="36">
        <f>K11</f>
        <v>100000</v>
      </c>
    </row>
    <row r="12" spans="1:12" x14ac:dyDescent="0.3">
      <c r="A12" s="17"/>
      <c r="B12" s="17"/>
      <c r="C12" s="17"/>
      <c r="D12" s="17"/>
      <c r="E12" s="17"/>
      <c r="F12" s="17"/>
      <c r="G12" s="17"/>
      <c r="H12" s="19"/>
      <c r="I12" s="18"/>
      <c r="J12" s="18"/>
      <c r="K12" s="18"/>
      <c r="L12" s="87"/>
    </row>
    <row r="13" spans="1:12" x14ac:dyDescent="0.3">
      <c r="A13" s="2">
        <v>4</v>
      </c>
      <c r="B13" s="46" t="s">
        <v>1991</v>
      </c>
      <c r="C13" s="46"/>
      <c r="D13" s="46"/>
      <c r="E13" s="46"/>
      <c r="F13" s="46"/>
      <c r="G13" s="46"/>
      <c r="K13" s="7">
        <v>100000</v>
      </c>
      <c r="L13" s="36">
        <f>K13</f>
        <v>100000</v>
      </c>
    </row>
    <row r="14" spans="1:12" x14ac:dyDescent="0.3">
      <c r="A14" s="17"/>
      <c r="B14" s="17"/>
      <c r="C14" s="17"/>
      <c r="D14" s="17"/>
      <c r="E14" s="17"/>
      <c r="F14" s="17"/>
      <c r="G14" s="17"/>
      <c r="H14" s="19"/>
      <c r="I14" s="18"/>
      <c r="J14" s="18"/>
      <c r="K14" s="18"/>
      <c r="L14" s="87"/>
    </row>
    <row r="15" spans="1:12" x14ac:dyDescent="0.3">
      <c r="A15" s="2">
        <v>5</v>
      </c>
      <c r="B15" s="46" t="s">
        <v>1992</v>
      </c>
      <c r="C15" s="46"/>
      <c r="D15" s="46"/>
      <c r="E15" s="46"/>
      <c r="F15" s="46"/>
      <c r="G15" s="46"/>
      <c r="K15" s="7">
        <v>100000</v>
      </c>
      <c r="L15" s="36">
        <f>K15</f>
        <v>100000</v>
      </c>
    </row>
    <row r="16" spans="1:12" x14ac:dyDescent="0.3">
      <c r="A16" s="17"/>
      <c r="B16" s="17"/>
      <c r="C16" s="17"/>
      <c r="D16" s="17"/>
      <c r="E16" s="17"/>
      <c r="F16" s="17"/>
      <c r="G16" s="17"/>
      <c r="H16" s="19"/>
      <c r="I16" s="18"/>
      <c r="J16" s="18"/>
      <c r="K16" s="18"/>
      <c r="L16" s="18"/>
    </row>
    <row r="17" spans="1:12" ht="21" thickBot="1" x14ac:dyDescent="0.4">
      <c r="B17" s="13" t="s">
        <v>1923</v>
      </c>
      <c r="C17" s="13"/>
      <c r="D17" s="13"/>
      <c r="E17" s="13"/>
      <c r="F17" s="13"/>
      <c r="G17" s="13"/>
      <c r="H17" s="22"/>
      <c r="I17" s="184"/>
      <c r="J17" s="184"/>
      <c r="K17" s="23"/>
      <c r="L17" s="9">
        <f>L19-500000</f>
        <v>0</v>
      </c>
    </row>
    <row r="18" spans="1:12" ht="15" thickTop="1" x14ac:dyDescent="0.3">
      <c r="A18" s="17"/>
      <c r="B18" s="17"/>
      <c r="C18" s="17"/>
      <c r="D18" s="17"/>
      <c r="E18" s="17"/>
      <c r="F18" s="17"/>
      <c r="G18" s="17"/>
      <c r="H18" s="17"/>
      <c r="I18" s="182"/>
      <c r="J18" s="182"/>
      <c r="K18" s="18"/>
      <c r="L18" s="18"/>
    </row>
    <row r="19" spans="1:12" ht="21.6" thickBot="1" x14ac:dyDescent="0.4">
      <c r="B19" s="13" t="s">
        <v>0</v>
      </c>
      <c r="C19" s="13"/>
      <c r="D19" s="13"/>
      <c r="E19" s="13"/>
      <c r="F19" s="13"/>
      <c r="G19" s="13"/>
      <c r="H19" s="177"/>
      <c r="I19" s="183"/>
      <c r="J19" s="183"/>
      <c r="K19" s="9"/>
      <c r="L19" s="9">
        <f>L7+L9+L11+L13+L15</f>
        <v>500000</v>
      </c>
    </row>
    <row r="20" spans="1:12" ht="15" thickTop="1" x14ac:dyDescent="0.3">
      <c r="A20" s="17"/>
      <c r="B20" s="17"/>
      <c r="C20" s="17"/>
      <c r="D20" s="17"/>
      <c r="E20" s="17"/>
      <c r="F20" s="17"/>
      <c r="G20" s="17"/>
      <c r="H20" s="17"/>
      <c r="I20" s="182"/>
      <c r="J20" s="182"/>
      <c r="K20" s="18"/>
      <c r="L20" s="18"/>
    </row>
    <row r="21" spans="1:12" ht="21" thickBot="1" x14ac:dyDescent="0.4">
      <c r="B21" s="13" t="s">
        <v>1800</v>
      </c>
      <c r="C21" s="13"/>
      <c r="D21" s="13"/>
      <c r="E21" s="13"/>
      <c r="F21" s="13"/>
      <c r="G21" s="13"/>
      <c r="H21" s="22"/>
      <c r="I21" s="184"/>
      <c r="J21" s="184"/>
      <c r="K21" s="23"/>
      <c r="L21" s="9">
        <f>L19</f>
        <v>500000</v>
      </c>
    </row>
    <row r="22" spans="1:12" ht="15" thickTop="1" x14ac:dyDescent="0.3">
      <c r="A22" s="17"/>
      <c r="B22" s="17"/>
      <c r="C22" s="17"/>
      <c r="D22" s="17"/>
      <c r="E22" s="17"/>
      <c r="F22" s="17"/>
      <c r="G22" s="17"/>
      <c r="H22" s="17"/>
      <c r="I22" s="182"/>
      <c r="J22" s="182"/>
      <c r="K22" s="17"/>
      <c r="L22" s="17"/>
    </row>
    <row r="23" spans="1:12" x14ac:dyDescent="0.3">
      <c r="D23" s="1"/>
      <c r="E23" s="1"/>
      <c r="F23" s="1"/>
      <c r="G23" s="1"/>
      <c r="H23" s="1"/>
    </row>
    <row r="24" spans="1:12" x14ac:dyDescent="0.3">
      <c r="D24" s="1"/>
      <c r="E24" s="1"/>
      <c r="F24" s="1"/>
      <c r="G24" s="1"/>
      <c r="H24" s="1"/>
    </row>
    <row r="25" spans="1:12" x14ac:dyDescent="0.3">
      <c r="D25" s="1"/>
      <c r="E25" s="1"/>
      <c r="F25" s="1"/>
      <c r="G25" s="1"/>
      <c r="H25" s="1"/>
    </row>
    <row r="26" spans="1:12" x14ac:dyDescent="0.3">
      <c r="D26" s="1"/>
      <c r="E26" s="1"/>
      <c r="F26" s="1"/>
      <c r="G26" s="1"/>
      <c r="H26" s="1"/>
    </row>
    <row r="27" spans="1:12" ht="18" customHeight="1" x14ac:dyDescent="0.3">
      <c r="A27" s="5"/>
      <c r="B27" s="5"/>
      <c r="C27" s="5"/>
      <c r="D27" s="42"/>
      <c r="E27" s="42"/>
      <c r="F27" s="42"/>
      <c r="G27" s="42"/>
      <c r="H27" s="42"/>
      <c r="I27" s="42"/>
      <c r="J27" s="42"/>
      <c r="K27" s="41"/>
      <c r="L27" s="41"/>
    </row>
    <row r="28" spans="1:12" ht="18" customHeight="1" x14ac:dyDescent="0.3">
      <c r="A28" s="49" t="s">
        <v>1939</v>
      </c>
      <c r="B28" s="49"/>
      <c r="C28" s="49"/>
      <c r="D28" s="49"/>
      <c r="E28" s="49"/>
      <c r="F28" s="49"/>
      <c r="G28" s="45"/>
      <c r="H28" s="43"/>
      <c r="I28" s="43"/>
      <c r="J28" s="43"/>
      <c r="K28" s="43"/>
      <c r="L28" s="43"/>
    </row>
    <row r="29" spans="1:12" ht="18" customHeight="1" x14ac:dyDescent="0.3">
      <c r="A29" s="49" t="s">
        <v>1944</v>
      </c>
      <c r="B29" s="49"/>
      <c r="C29" s="49"/>
      <c r="D29" s="49"/>
      <c r="E29" s="49"/>
      <c r="F29" s="49"/>
      <c r="G29" s="45"/>
      <c r="H29" s="43"/>
      <c r="I29" s="43"/>
      <c r="J29" s="43"/>
      <c r="K29" s="43"/>
      <c r="L29" s="43"/>
    </row>
    <row r="30" spans="1:12" ht="18" customHeight="1" x14ac:dyDescent="0.3">
      <c r="A30" s="49" t="s">
        <v>1952</v>
      </c>
      <c r="B30" s="49"/>
      <c r="C30" s="49"/>
      <c r="D30" s="49"/>
      <c r="E30" s="49"/>
      <c r="F30" s="49"/>
      <c r="G30" s="45"/>
      <c r="H30" s="43"/>
      <c r="I30" s="43"/>
      <c r="J30" s="43"/>
      <c r="K30" s="43"/>
      <c r="L30" s="43"/>
    </row>
    <row r="31" spans="1:12" ht="18" customHeight="1" x14ac:dyDescent="0.3">
      <c r="A31" s="49" t="s">
        <v>1949</v>
      </c>
      <c r="B31" s="49"/>
      <c r="C31" s="49"/>
      <c r="D31" s="49"/>
      <c r="E31" s="49"/>
      <c r="F31" s="49"/>
      <c r="G31" s="45"/>
      <c r="H31" s="43"/>
      <c r="I31" s="43"/>
      <c r="J31" s="43"/>
      <c r="K31" s="43"/>
      <c r="L31" s="43"/>
    </row>
    <row r="32" spans="1:12" ht="18" customHeight="1" x14ac:dyDescent="0.3">
      <c r="A32" s="49" t="s">
        <v>2012</v>
      </c>
      <c r="B32" s="49"/>
      <c r="C32" s="49"/>
      <c r="D32" s="49"/>
      <c r="E32" s="49"/>
      <c r="F32" s="49"/>
      <c r="G32" s="45"/>
      <c r="H32" s="43"/>
      <c r="I32" s="43"/>
      <c r="J32" s="43"/>
      <c r="K32" s="43"/>
      <c r="L32" s="43"/>
    </row>
    <row r="33" spans="1:12" ht="18" customHeight="1" x14ac:dyDescent="0.3">
      <c r="A33" s="227" t="s">
        <v>1950</v>
      </c>
      <c r="B33" s="49"/>
      <c r="C33" s="49"/>
      <c r="D33" s="49"/>
      <c r="E33" s="49"/>
      <c r="F33" s="49"/>
      <c r="G33" s="45"/>
      <c r="H33" s="43"/>
      <c r="I33" s="43"/>
      <c r="J33" s="43"/>
      <c r="K33" s="43"/>
      <c r="L33" s="43"/>
    </row>
    <row r="34" spans="1:12" ht="18" customHeight="1" x14ac:dyDescent="0.3">
      <c r="A34" s="227" t="s">
        <v>1954</v>
      </c>
      <c r="B34" s="49"/>
      <c r="C34" s="49"/>
      <c r="D34" s="49"/>
      <c r="E34" s="49"/>
      <c r="F34" s="49"/>
      <c r="G34" s="45"/>
      <c r="H34" s="43"/>
      <c r="I34" s="43"/>
      <c r="J34" s="43"/>
      <c r="K34" s="43"/>
      <c r="L34" s="43"/>
    </row>
    <row r="35" spans="1:12" ht="18" customHeight="1" x14ac:dyDescent="0.3">
      <c r="A35" s="227" t="s">
        <v>1953</v>
      </c>
      <c r="B35" s="49"/>
      <c r="C35" s="49"/>
      <c r="D35" s="49"/>
      <c r="E35" s="49"/>
      <c r="F35" s="49"/>
      <c r="G35" s="45"/>
      <c r="H35" s="43"/>
      <c r="I35" s="43"/>
      <c r="J35" s="43"/>
      <c r="K35" s="43"/>
      <c r="L35" s="43"/>
    </row>
    <row r="36" spans="1:12" ht="18" customHeight="1" x14ac:dyDescent="0.3">
      <c r="A36" s="227" t="s">
        <v>1951</v>
      </c>
      <c r="B36" s="49"/>
      <c r="C36" s="49"/>
      <c r="D36" s="49"/>
      <c r="E36" s="49"/>
      <c r="F36" s="49"/>
      <c r="G36" s="45"/>
      <c r="H36" s="43"/>
      <c r="I36" s="43"/>
      <c r="J36" s="43"/>
      <c r="K36" s="43"/>
      <c r="L36" s="43"/>
    </row>
    <row r="37" spans="1:12" ht="18" customHeight="1" x14ac:dyDescent="0.3">
      <c r="A37" s="49" t="s">
        <v>2011</v>
      </c>
      <c r="B37" s="49"/>
      <c r="C37" s="49"/>
      <c r="D37" s="49"/>
      <c r="E37" s="49"/>
      <c r="F37" s="49"/>
      <c r="G37" s="45"/>
      <c r="H37" s="43"/>
      <c r="I37" s="43"/>
      <c r="J37" s="43"/>
      <c r="K37" s="43"/>
      <c r="L37" s="43"/>
    </row>
    <row r="38" spans="1:12" ht="18" customHeight="1" x14ac:dyDescent="0.3">
      <c r="A38" s="49" t="s">
        <v>1897</v>
      </c>
      <c r="B38" s="49"/>
      <c r="C38" s="49"/>
      <c r="D38" s="49"/>
      <c r="E38" s="49"/>
      <c r="F38" s="49"/>
      <c r="G38" s="45"/>
      <c r="H38" s="43"/>
      <c r="I38" s="43"/>
      <c r="J38" s="43"/>
      <c r="K38" s="43"/>
      <c r="L38" s="43"/>
    </row>
    <row r="39" spans="1:12" ht="18" customHeight="1" x14ac:dyDescent="0.3">
      <c r="A39" s="231" t="s">
        <v>1940</v>
      </c>
      <c r="B39" s="231"/>
      <c r="C39" s="230"/>
      <c r="D39" s="230"/>
      <c r="E39" s="230"/>
      <c r="F39" s="230"/>
      <c r="G39" s="230"/>
      <c r="H39" s="43"/>
      <c r="I39" s="43"/>
      <c r="J39" s="43"/>
      <c r="K39" s="43"/>
      <c r="L39" s="43"/>
    </row>
    <row r="40" spans="1:12" ht="18" customHeight="1" x14ac:dyDescent="0.3">
      <c r="A40" s="5"/>
      <c r="B40" s="5"/>
      <c r="C40" s="5"/>
      <c r="D40" s="42"/>
      <c r="E40" s="42"/>
      <c r="F40" s="42"/>
      <c r="G40" s="42"/>
      <c r="H40" s="42"/>
      <c r="I40" s="42"/>
      <c r="J40" s="42"/>
      <c r="K40" s="41"/>
      <c r="L40" s="41"/>
    </row>
    <row r="41" spans="1:12" x14ac:dyDescent="0.3">
      <c r="D41" s="1"/>
      <c r="E41" s="1"/>
      <c r="F41" s="1"/>
      <c r="G41" s="1"/>
      <c r="H41" s="1"/>
    </row>
    <row r="42" spans="1:12" x14ac:dyDescent="0.3">
      <c r="D42" s="1"/>
      <c r="E42" s="1"/>
      <c r="F42" s="1"/>
      <c r="G42" s="1"/>
      <c r="H42" s="1"/>
    </row>
    <row r="43" spans="1:12" x14ac:dyDescent="0.3">
      <c r="D43" s="1"/>
      <c r="E43" s="1"/>
      <c r="F43" s="1"/>
      <c r="G43" s="1"/>
      <c r="H43" s="1"/>
    </row>
    <row r="44" spans="1:12" x14ac:dyDescent="0.3">
      <c r="D44" s="1"/>
      <c r="E44" s="1"/>
      <c r="F44" s="1"/>
      <c r="G44" s="1"/>
      <c r="H44" s="1"/>
    </row>
    <row r="45" spans="1:12" x14ac:dyDescent="0.3">
      <c r="B45" s="5" t="s">
        <v>1890</v>
      </c>
      <c r="D45" s="1"/>
      <c r="E45" s="1"/>
      <c r="F45" s="1"/>
      <c r="G45" s="1"/>
      <c r="H45" s="1"/>
    </row>
    <row r="46" spans="1:12" x14ac:dyDescent="0.3">
      <c r="B46" s="17"/>
      <c r="D46" s="1"/>
      <c r="E46" s="1"/>
      <c r="F46" s="1"/>
      <c r="G46" s="1"/>
      <c r="H46" s="1"/>
    </row>
    <row r="47" spans="1:12" x14ac:dyDescent="0.3">
      <c r="B47" s="39" t="s">
        <v>1892</v>
      </c>
      <c r="D47" s="1"/>
      <c r="E47" s="1"/>
      <c r="F47" s="1"/>
      <c r="G47" s="1"/>
      <c r="H47" s="1"/>
    </row>
    <row r="48" spans="1:12" x14ac:dyDescent="0.3">
      <c r="B48" s="39" t="s">
        <v>1891</v>
      </c>
      <c r="D48" s="1"/>
      <c r="E48" s="1"/>
      <c r="F48" s="1"/>
      <c r="G48" s="1"/>
      <c r="H48" s="1"/>
    </row>
    <row r="49" spans="2:8" x14ac:dyDescent="0.3">
      <c r="B49" s="17"/>
      <c r="D49" s="1"/>
      <c r="E49" s="1"/>
      <c r="F49" s="1"/>
      <c r="G49" s="1"/>
      <c r="H49" s="1"/>
    </row>
    <row r="50" spans="2:8" x14ac:dyDescent="0.3">
      <c r="D50" s="1"/>
      <c r="E50" s="1"/>
      <c r="F50" s="1"/>
      <c r="G50" s="1"/>
      <c r="H50" s="1"/>
    </row>
    <row r="51" spans="2:8" x14ac:dyDescent="0.3">
      <c r="D51" s="1"/>
      <c r="E51" s="1"/>
      <c r="F51" s="1"/>
      <c r="G51" s="1"/>
      <c r="H51" s="1"/>
    </row>
    <row r="52" spans="2:8" x14ac:dyDescent="0.3">
      <c r="D52" s="1"/>
      <c r="E52" s="1"/>
      <c r="F52" s="1"/>
      <c r="G52" s="1"/>
      <c r="H52" s="1"/>
    </row>
    <row r="53" spans="2:8" x14ac:dyDescent="0.3">
      <c r="D53" s="1"/>
      <c r="E53" s="1"/>
      <c r="F53" s="1"/>
      <c r="G53" s="1"/>
      <c r="H53" s="1"/>
    </row>
    <row r="54" spans="2:8" x14ac:dyDescent="0.3">
      <c r="B54" s="5" t="s">
        <v>1909</v>
      </c>
      <c r="D54" s="1"/>
      <c r="E54" s="1"/>
      <c r="F54" s="1"/>
      <c r="G54" s="1"/>
      <c r="H54" s="1"/>
    </row>
    <row r="55" spans="2:8" x14ac:dyDescent="0.3">
      <c r="B55" s="39"/>
      <c r="D55" s="1"/>
      <c r="E55" s="1"/>
      <c r="F55" s="1"/>
      <c r="G55" s="1"/>
      <c r="H55" s="1"/>
    </row>
    <row r="56" spans="2:8" x14ac:dyDescent="0.3">
      <c r="B56" s="39" t="s">
        <v>2013</v>
      </c>
      <c r="D56" s="1"/>
      <c r="E56" s="1"/>
      <c r="F56" s="1"/>
      <c r="G56" s="1"/>
      <c r="H56" s="1"/>
    </row>
    <row r="57" spans="2:8" x14ac:dyDescent="0.3">
      <c r="B57" s="39" t="s">
        <v>1895</v>
      </c>
      <c r="D57" s="1"/>
      <c r="E57" s="1"/>
      <c r="F57" s="1"/>
      <c r="G57" s="1"/>
      <c r="H57" s="1"/>
    </row>
    <row r="58" spans="2:8" x14ac:dyDescent="0.3">
      <c r="B58" s="39" t="s">
        <v>1896</v>
      </c>
      <c r="D58" s="1"/>
      <c r="E58" s="1"/>
      <c r="F58" s="1"/>
      <c r="G58" s="1"/>
      <c r="H58" s="1"/>
    </row>
    <row r="59" spans="2:8" x14ac:dyDescent="0.3">
      <c r="B59" s="39" t="s">
        <v>1910</v>
      </c>
      <c r="D59" s="1"/>
      <c r="E59" s="1"/>
      <c r="F59" s="1"/>
      <c r="G59" s="1"/>
      <c r="H59" s="1"/>
    </row>
    <row r="60" spans="2:8" x14ac:dyDescent="0.3">
      <c r="B60" s="17"/>
      <c r="D60" s="1"/>
      <c r="E60" s="1"/>
      <c r="F60" s="1"/>
      <c r="G60" s="1"/>
      <c r="H60" s="1"/>
    </row>
    <row r="61" spans="2:8" x14ac:dyDescent="0.3">
      <c r="B61" s="39" t="s">
        <v>1893</v>
      </c>
      <c r="D61" s="1"/>
      <c r="E61" s="1"/>
      <c r="F61" s="1"/>
      <c r="G61" s="1"/>
      <c r="H61" s="1"/>
    </row>
    <row r="62" spans="2:8" x14ac:dyDescent="0.3">
      <c r="B62" s="39" t="s">
        <v>1894</v>
      </c>
      <c r="D62" s="1"/>
      <c r="E62" s="1"/>
      <c r="F62" s="1"/>
      <c r="G62" s="1"/>
      <c r="H62" s="1"/>
    </row>
    <row r="63" spans="2:8" x14ac:dyDescent="0.3">
      <c r="B63" s="56"/>
      <c r="D63" s="1"/>
      <c r="E63" s="1"/>
      <c r="F63" s="1"/>
      <c r="G63" s="1"/>
      <c r="H63" s="1"/>
    </row>
    <row r="64" spans="2:8" x14ac:dyDescent="0.3">
      <c r="B64"/>
      <c r="D64" s="1"/>
      <c r="E64" s="1"/>
      <c r="F64" s="1"/>
      <c r="G64" s="1"/>
      <c r="H64" s="1"/>
    </row>
    <row r="65" spans="2:8" x14ac:dyDescent="0.3">
      <c r="B65"/>
      <c r="D65" s="1"/>
      <c r="E65" s="1"/>
      <c r="F65" s="1"/>
      <c r="G65" s="1"/>
      <c r="H65" s="1"/>
    </row>
    <row r="66" spans="2:8" x14ac:dyDescent="0.3">
      <c r="B66" s="25"/>
      <c r="D66" s="1"/>
      <c r="E66" s="1"/>
      <c r="F66" s="1"/>
      <c r="G66" s="1"/>
      <c r="H66" s="1"/>
    </row>
    <row r="67" spans="2:8" x14ac:dyDescent="0.3">
      <c r="B67" s="25"/>
      <c r="D67" s="1"/>
      <c r="E67" s="1"/>
      <c r="F67" s="1"/>
      <c r="G67" s="1"/>
      <c r="H67" s="1"/>
    </row>
    <row r="68" spans="2:8" x14ac:dyDescent="0.3">
      <c r="B68" s="5" t="s">
        <v>1898</v>
      </c>
      <c r="D68" s="1"/>
      <c r="E68" s="1"/>
      <c r="F68" s="1"/>
      <c r="G68" s="1"/>
      <c r="H68" s="1"/>
    </row>
    <row r="69" spans="2:8" x14ac:dyDescent="0.3">
      <c r="B69" s="40"/>
      <c r="D69" s="1"/>
      <c r="E69" s="1"/>
      <c r="F69" s="1"/>
      <c r="G69" s="1"/>
      <c r="H69" s="1"/>
    </row>
    <row r="70" spans="2:8" x14ac:dyDescent="0.3">
      <c r="B70" s="111" t="s">
        <v>1899</v>
      </c>
      <c r="D70" s="1"/>
      <c r="E70" s="1"/>
      <c r="F70" s="1"/>
      <c r="G70" s="1"/>
      <c r="H70" s="1"/>
    </row>
    <row r="71" spans="2:8" x14ac:dyDescent="0.3">
      <c r="B71" s="40"/>
      <c r="D71" s="1"/>
      <c r="E71" s="1"/>
      <c r="F71" s="1"/>
      <c r="G71" s="1"/>
      <c r="H71" s="1"/>
    </row>
    <row r="72" spans="2:8" x14ac:dyDescent="0.3">
      <c r="B72" s="25"/>
      <c r="D72" s="1"/>
      <c r="E72" s="1"/>
      <c r="F72" s="1"/>
      <c r="G72" s="1"/>
      <c r="H72" s="1"/>
    </row>
    <row r="73" spans="2:8" x14ac:dyDescent="0.3">
      <c r="B73" s="25"/>
      <c r="D73" s="1"/>
      <c r="E73" s="1"/>
      <c r="F73" s="1"/>
      <c r="G73" s="1"/>
      <c r="H73" s="1"/>
    </row>
    <row r="74" spans="2:8" x14ac:dyDescent="0.3">
      <c r="B74" s="25"/>
      <c r="D74" s="1"/>
      <c r="E74" s="1"/>
      <c r="F74" s="1"/>
      <c r="G74" s="1"/>
      <c r="H74" s="1"/>
    </row>
    <row r="75" spans="2:8" x14ac:dyDescent="0.3">
      <c r="B75" s="25"/>
      <c r="D75" s="1"/>
      <c r="E75" s="1"/>
      <c r="F75" s="1"/>
      <c r="G75" s="1"/>
      <c r="H75" s="1"/>
    </row>
    <row r="76" spans="2:8" x14ac:dyDescent="0.3">
      <c r="B76" s="5" t="s">
        <v>1900</v>
      </c>
      <c r="D76" s="1"/>
      <c r="E76" s="1"/>
      <c r="F76" s="1"/>
      <c r="G76" s="1"/>
      <c r="H76" s="1"/>
    </row>
    <row r="77" spans="2:8" x14ac:dyDescent="0.3">
      <c r="B77" s="39"/>
      <c r="D77" s="1"/>
      <c r="E77" s="1"/>
      <c r="F77" s="1"/>
      <c r="G77" s="1"/>
      <c r="H77" s="1"/>
    </row>
    <row r="78" spans="2:8" x14ac:dyDescent="0.3">
      <c r="B78" s="39" t="s">
        <v>1907</v>
      </c>
      <c r="D78" s="1"/>
      <c r="E78" s="1"/>
      <c r="F78" s="1"/>
      <c r="G78" s="1"/>
      <c r="H78" s="1"/>
    </row>
    <row r="79" spans="2:8" x14ac:dyDescent="0.3">
      <c r="B79" s="39" t="s">
        <v>1901</v>
      </c>
      <c r="D79" s="1"/>
      <c r="E79" s="1"/>
      <c r="F79" s="1"/>
      <c r="G79" s="1"/>
      <c r="H79" s="1"/>
    </row>
    <row r="80" spans="2:8" x14ac:dyDescent="0.3">
      <c r="B80" s="39" t="s">
        <v>1902</v>
      </c>
      <c r="D80" s="1"/>
      <c r="E80" s="1"/>
      <c r="F80" s="1"/>
      <c r="G80" s="1"/>
      <c r="H80" s="1"/>
    </row>
    <row r="81" spans="2:8" x14ac:dyDescent="0.3">
      <c r="B81" s="39" t="s">
        <v>1903</v>
      </c>
      <c r="D81" s="1"/>
      <c r="E81" s="1"/>
      <c r="F81" s="1"/>
      <c r="G81" s="1"/>
      <c r="H81" s="1"/>
    </row>
    <row r="82" spans="2:8" x14ac:dyDescent="0.3">
      <c r="B82" s="39"/>
      <c r="D82" s="1"/>
      <c r="E82" s="1"/>
      <c r="F82" s="1"/>
      <c r="G82" s="1"/>
      <c r="H82" s="1"/>
    </row>
    <row r="83" spans="2:8" x14ac:dyDescent="0.3">
      <c r="B83" s="39" t="s">
        <v>1904</v>
      </c>
      <c r="D83" s="1"/>
      <c r="E83" s="1"/>
      <c r="F83" s="1"/>
      <c r="G83" s="1"/>
      <c r="H83" s="1"/>
    </row>
    <row r="84" spans="2:8" x14ac:dyDescent="0.3">
      <c r="B84" s="39" t="s">
        <v>1905</v>
      </c>
      <c r="D84" s="1"/>
      <c r="E84" s="1"/>
      <c r="F84" s="1"/>
      <c r="G84" s="1"/>
      <c r="H84" s="1"/>
    </row>
    <row r="85" spans="2:8" x14ac:dyDescent="0.3">
      <c r="B85" s="39" t="s">
        <v>1906</v>
      </c>
      <c r="D85" s="1"/>
      <c r="E85" s="1"/>
      <c r="F85" s="1"/>
      <c r="G85" s="1"/>
      <c r="H85" s="1"/>
    </row>
    <row r="86" spans="2:8" x14ac:dyDescent="0.3">
      <c r="B86" s="39"/>
      <c r="D86" s="1"/>
      <c r="E86" s="1"/>
      <c r="F86" s="1"/>
      <c r="G86" s="1"/>
      <c r="H86" s="1"/>
    </row>
    <row r="87" spans="2:8" x14ac:dyDescent="0.3">
      <c r="B87" s="39" t="s">
        <v>1908</v>
      </c>
      <c r="D87" s="1"/>
      <c r="E87" s="1"/>
      <c r="F87" s="1"/>
      <c r="G87" s="1"/>
      <c r="H87" s="1"/>
    </row>
    <row r="88" spans="2:8" x14ac:dyDescent="0.3">
      <c r="B88" s="39"/>
      <c r="D88" s="1"/>
      <c r="E88" s="1"/>
      <c r="F88" s="1"/>
      <c r="G88" s="1"/>
      <c r="H88" s="1"/>
    </row>
    <row r="89" spans="2:8" x14ac:dyDescent="0.3">
      <c r="D89" s="1"/>
      <c r="E89" s="1"/>
      <c r="F89" s="1"/>
      <c r="G89" s="1"/>
      <c r="H89" s="1"/>
    </row>
    <row r="90" spans="2:8" x14ac:dyDescent="0.3">
      <c r="D90" s="1"/>
      <c r="E90" s="1"/>
      <c r="F90" s="1"/>
      <c r="G90" s="1"/>
      <c r="H90" s="1"/>
    </row>
    <row r="91" spans="2:8" x14ac:dyDescent="0.3">
      <c r="B91"/>
      <c r="D91" s="1"/>
      <c r="E91" s="1"/>
      <c r="F91" s="1"/>
      <c r="G91" s="1"/>
      <c r="H91" s="1"/>
    </row>
    <row r="92" spans="2:8" x14ac:dyDescent="0.3">
      <c r="B92"/>
      <c r="D92" s="1"/>
      <c r="E92" s="1"/>
      <c r="F92" s="1"/>
      <c r="G92" s="1"/>
      <c r="H92" s="1"/>
    </row>
    <row r="93" spans="2:8" x14ac:dyDescent="0.3">
      <c r="B93"/>
      <c r="D93" s="1"/>
      <c r="E93" s="1"/>
      <c r="F93" s="1"/>
      <c r="G93" s="1"/>
      <c r="H93" s="1"/>
    </row>
    <row r="94" spans="2:8" x14ac:dyDescent="0.3">
      <c r="D94" s="1"/>
      <c r="E94" s="1"/>
      <c r="F94" s="1"/>
      <c r="G94" s="1"/>
      <c r="H94" s="1"/>
    </row>
    <row r="95" spans="2:8" x14ac:dyDescent="0.3">
      <c r="D95" s="1"/>
      <c r="E95" s="1"/>
      <c r="F95" s="1"/>
      <c r="G95" s="1"/>
      <c r="H95" s="1"/>
    </row>
    <row r="96" spans="2:8" x14ac:dyDescent="0.3">
      <c r="D96" s="1"/>
      <c r="E96" s="1"/>
      <c r="F96" s="1"/>
      <c r="G96" s="1"/>
      <c r="H96" s="1"/>
    </row>
    <row r="97" spans="4:8" x14ac:dyDescent="0.3">
      <c r="D97" s="1"/>
      <c r="E97" s="1"/>
      <c r="F97" s="1"/>
      <c r="G97" s="1"/>
      <c r="H97" s="1"/>
    </row>
    <row r="98" spans="4:8" x14ac:dyDescent="0.3">
      <c r="D98" s="1"/>
      <c r="E98" s="1"/>
      <c r="F98" s="1"/>
      <c r="G98" s="1"/>
      <c r="H98" s="1"/>
    </row>
    <row r="99" spans="4:8" x14ac:dyDescent="0.3">
      <c r="D99" s="1"/>
      <c r="E99" s="1"/>
      <c r="F99" s="1"/>
      <c r="G99" s="1"/>
      <c r="H99" s="1"/>
    </row>
    <row r="100" spans="4:8" x14ac:dyDescent="0.3">
      <c r="D100" s="1"/>
      <c r="E100" s="1"/>
      <c r="F100" s="1"/>
      <c r="G100" s="1"/>
      <c r="H100" s="1"/>
    </row>
    <row r="101" spans="4:8" x14ac:dyDescent="0.3">
      <c r="D101" s="1"/>
      <c r="E101" s="1"/>
      <c r="F101" s="1"/>
      <c r="G101" s="1"/>
      <c r="H101" s="1"/>
    </row>
    <row r="102" spans="4:8" x14ac:dyDescent="0.3">
      <c r="D102" s="1"/>
      <c r="E102" s="1"/>
      <c r="F102" s="1"/>
      <c r="G102" s="1"/>
      <c r="H102" s="1"/>
    </row>
    <row r="103" spans="4:8" x14ac:dyDescent="0.3">
      <c r="D103" s="1"/>
      <c r="E103" s="1"/>
      <c r="F103" s="1"/>
      <c r="G103" s="1"/>
      <c r="H103" s="1"/>
    </row>
    <row r="104" spans="4:8" x14ac:dyDescent="0.3">
      <c r="D104" s="1"/>
      <c r="E104" s="1"/>
      <c r="F104" s="1"/>
      <c r="G104" s="1"/>
      <c r="H104" s="1"/>
    </row>
    <row r="105" spans="4:8" x14ac:dyDescent="0.3">
      <c r="D105" s="1"/>
      <c r="E105" s="1"/>
      <c r="F105" s="1"/>
      <c r="G105" s="1"/>
      <c r="H105" s="1"/>
    </row>
    <row r="106" spans="4:8" x14ac:dyDescent="0.3">
      <c r="D106" s="1"/>
      <c r="E106" s="1"/>
      <c r="F106" s="1"/>
      <c r="G106" s="1"/>
      <c r="H106" s="1"/>
    </row>
  </sheetData>
  <sheetProtection algorithmName="SHA-512" hashValue="gRTD2/5D8nYmJxV3q+6C0AdWenAlSxEN5iKPKyJ5t7OqdWHYeK2LKqHt43oD/lSzxLNyR+htjMJmPauaXpeuvw==" saltValue="Wfz2GZvN/oeiku0v2rp/Ig==" spinCount="100000" sheet="1" formatRows="0"/>
  <mergeCells count="4">
    <mergeCell ref="A1:L1"/>
    <mergeCell ref="A2:B2"/>
    <mergeCell ref="A3:I3"/>
    <mergeCell ref="A39:G39"/>
  </mergeCells>
  <hyperlinks>
    <hyperlink ref="B70" r:id="rId1" xr:uid="{45060EA9-2071-4210-9FDB-8F1A76CB438A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2F59-41FE-4056-9900-C38AAF19125E}">
  <sheetPr codeName="Tabelle3">
    <pageSetUpPr fitToPage="1"/>
  </sheetPr>
  <dimension ref="A1:L585"/>
  <sheetViews>
    <sheetView zoomScale="80" zoomScaleNormal="80" workbookViewId="0">
      <pane ySplit="7" topLeftCell="A232" activePane="bottomLeft" state="frozen"/>
      <selection activeCell="B45" sqref="B45"/>
      <selection pane="bottomLeft" activeCell="A480" sqref="A480:XFD489"/>
    </sheetView>
  </sheetViews>
  <sheetFormatPr baseColWidth="10" defaultRowHeight="14.4" x14ac:dyDescent="0.3"/>
  <cols>
    <col min="1" max="2" width="4.77734375" customWidth="1"/>
    <col min="3" max="3" width="8.44140625" style="2" customWidth="1"/>
    <col min="4" max="4" width="124.77734375" style="2" customWidth="1"/>
    <col min="5" max="5" width="7.77734375" style="2" customWidth="1"/>
    <col min="6" max="6" width="15.88671875" style="1" customWidth="1"/>
    <col min="7" max="7" width="20.5546875" style="1" customWidth="1"/>
    <col min="8" max="8" width="21.44140625" customWidth="1"/>
    <col min="9" max="9" width="22.5546875" customWidth="1"/>
    <col min="10" max="10" width="20.44140625" customWidth="1"/>
    <col min="11" max="11" width="21.21875" customWidth="1"/>
    <col min="12" max="12" width="31.77734375" customWidth="1"/>
    <col min="14" max="14" width="13.88671875" bestFit="1" customWidth="1"/>
  </cols>
  <sheetData>
    <row r="1" spans="1:12" ht="27" customHeight="1" x14ac:dyDescent="0.3">
      <c r="A1" s="229" t="s">
        <v>1997</v>
      </c>
      <c r="B1" s="229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.6" customHeight="1" x14ac:dyDescent="0.3">
      <c r="A2" s="231" t="s">
        <v>1960</v>
      </c>
      <c r="B2" s="231"/>
      <c r="C2" s="231"/>
      <c r="D2" s="231"/>
      <c r="E2" s="44"/>
      <c r="F2" s="44"/>
      <c r="G2" s="44"/>
      <c r="H2" s="44"/>
      <c r="I2" s="44"/>
      <c r="J2" s="44"/>
      <c r="K2" s="44"/>
      <c r="L2" s="44"/>
    </row>
    <row r="3" spans="1:12" ht="20.399999999999999" x14ac:dyDescent="0.3">
      <c r="A3" s="231" t="s">
        <v>105</v>
      </c>
      <c r="B3" s="231"/>
      <c r="C3" s="231"/>
      <c r="D3" s="231"/>
      <c r="E3" s="231"/>
      <c r="F3" s="231"/>
      <c r="G3" s="45"/>
      <c r="H3" s="43"/>
      <c r="I3" s="43"/>
      <c r="J3" s="43"/>
      <c r="K3" s="43"/>
      <c r="L3" s="43"/>
    </row>
    <row r="4" spans="1:12" x14ac:dyDescent="0.3">
      <c r="A4" s="5"/>
      <c r="B4" s="5"/>
      <c r="C4" s="5"/>
      <c r="D4" s="5"/>
      <c r="E4" s="5"/>
      <c r="F4" s="42"/>
      <c r="G4" s="42"/>
      <c r="H4" s="41"/>
      <c r="I4" s="41"/>
      <c r="J4" s="41"/>
      <c r="K4" s="41"/>
      <c r="L4" s="41"/>
    </row>
    <row r="5" spans="1:12" x14ac:dyDescent="0.3">
      <c r="A5" s="40" t="s">
        <v>104</v>
      </c>
      <c r="B5" s="40"/>
      <c r="C5" s="39" t="s">
        <v>103</v>
      </c>
      <c r="D5" s="39" t="s">
        <v>102</v>
      </c>
      <c r="E5" s="39" t="s">
        <v>101</v>
      </c>
      <c r="F5" s="38" t="s">
        <v>100</v>
      </c>
      <c r="G5" s="38" t="s">
        <v>99</v>
      </c>
      <c r="H5" s="37" t="s">
        <v>98</v>
      </c>
      <c r="I5" s="37" t="s">
        <v>98</v>
      </c>
      <c r="J5" s="37" t="s">
        <v>97</v>
      </c>
      <c r="K5" s="37" t="s">
        <v>96</v>
      </c>
      <c r="L5" s="37" t="s">
        <v>95</v>
      </c>
    </row>
    <row r="6" spans="1:12" x14ac:dyDescent="0.3">
      <c r="A6" s="40"/>
      <c r="B6" s="40"/>
      <c r="C6" s="39" t="s">
        <v>94</v>
      </c>
      <c r="D6" s="39"/>
      <c r="E6" s="39" t="s">
        <v>93</v>
      </c>
      <c r="F6" s="38" t="s">
        <v>92</v>
      </c>
      <c r="G6" s="38" t="s">
        <v>91</v>
      </c>
      <c r="H6" s="37" t="s">
        <v>90</v>
      </c>
      <c r="I6" s="37" t="s">
        <v>90</v>
      </c>
      <c r="J6" s="37" t="s">
        <v>89</v>
      </c>
      <c r="K6" s="37" t="s">
        <v>88</v>
      </c>
      <c r="L6" s="37" t="s">
        <v>87</v>
      </c>
    </row>
    <row r="7" spans="1:12" x14ac:dyDescent="0.3">
      <c r="A7" s="40"/>
      <c r="B7" s="40"/>
      <c r="C7" s="39"/>
      <c r="D7" s="39"/>
      <c r="E7" s="39"/>
      <c r="F7" s="38" t="s">
        <v>86</v>
      </c>
      <c r="G7" s="38"/>
      <c r="H7" s="37" t="s">
        <v>85</v>
      </c>
      <c r="I7" s="37" t="s">
        <v>119</v>
      </c>
      <c r="J7" s="37" t="s">
        <v>83</v>
      </c>
      <c r="K7" s="37" t="s">
        <v>120</v>
      </c>
      <c r="L7" s="37"/>
    </row>
    <row r="8" spans="1:12" x14ac:dyDescent="0.3">
      <c r="A8" s="40"/>
      <c r="B8" s="40"/>
      <c r="C8" s="39"/>
      <c r="D8" s="39"/>
      <c r="E8" s="39"/>
      <c r="F8" s="38"/>
      <c r="G8" s="38"/>
      <c r="H8" s="37"/>
      <c r="I8" s="37"/>
      <c r="J8" s="37"/>
      <c r="K8" s="37"/>
      <c r="L8" s="37"/>
    </row>
    <row r="9" spans="1:12" x14ac:dyDescent="0.3">
      <c r="A9" s="2">
        <v>35</v>
      </c>
      <c r="B9" s="2"/>
      <c r="C9" s="2" t="s">
        <v>121</v>
      </c>
      <c r="D9" s="2" t="s">
        <v>122</v>
      </c>
      <c r="E9" s="2">
        <v>1</v>
      </c>
      <c r="H9" s="26">
        <v>7500</v>
      </c>
      <c r="I9" s="20">
        <f>H9*6</f>
        <v>45000</v>
      </c>
      <c r="J9" s="2" t="s">
        <v>1</v>
      </c>
      <c r="K9" s="26">
        <f t="shared" ref="K9:K17" si="0">I9/2</f>
        <v>22500</v>
      </c>
      <c r="L9" s="26"/>
    </row>
    <row r="10" spans="1:12" x14ac:dyDescent="0.3">
      <c r="A10" s="2">
        <v>36</v>
      </c>
      <c r="B10" s="2"/>
      <c r="C10" s="2" t="s">
        <v>123</v>
      </c>
      <c r="D10" s="2" t="s">
        <v>122</v>
      </c>
      <c r="E10" s="2">
        <v>1</v>
      </c>
      <c r="H10" s="26">
        <v>7500</v>
      </c>
      <c r="I10" s="20">
        <f>H10*6</f>
        <v>45000</v>
      </c>
      <c r="J10" s="2" t="s">
        <v>1</v>
      </c>
      <c r="K10" s="26">
        <f t="shared" si="0"/>
        <v>22500</v>
      </c>
      <c r="L10" s="26"/>
    </row>
    <row r="11" spans="1:12" x14ac:dyDescent="0.3">
      <c r="A11" s="2">
        <v>37</v>
      </c>
      <c r="B11" s="2"/>
      <c r="C11" s="2" t="s">
        <v>124</v>
      </c>
      <c r="D11" s="2" t="s">
        <v>122</v>
      </c>
      <c r="E11" s="2">
        <v>1</v>
      </c>
      <c r="H11" s="26">
        <v>7500</v>
      </c>
      <c r="I11" s="20">
        <f>H11*6</f>
        <v>45000</v>
      </c>
      <c r="J11" s="2" t="s">
        <v>1</v>
      </c>
      <c r="K11" s="26">
        <f t="shared" si="0"/>
        <v>22500</v>
      </c>
      <c r="L11" s="26"/>
    </row>
    <row r="12" spans="1:12" x14ac:dyDescent="0.3">
      <c r="A12" s="2"/>
      <c r="B12" s="2"/>
      <c r="D12" s="2" t="s">
        <v>16</v>
      </c>
      <c r="E12" s="2">
        <v>3</v>
      </c>
      <c r="F12" s="7">
        <v>3000</v>
      </c>
      <c r="G12" s="7">
        <f>E13*F12</f>
        <v>9000</v>
      </c>
      <c r="H12" s="26"/>
      <c r="I12" s="26">
        <f>G12*6</f>
        <v>54000</v>
      </c>
      <c r="J12" s="2" t="s">
        <v>1</v>
      </c>
      <c r="K12" s="26">
        <f t="shared" si="0"/>
        <v>27000</v>
      </c>
      <c r="L12" s="26"/>
    </row>
    <row r="13" spans="1:12" x14ac:dyDescent="0.3">
      <c r="A13" s="2"/>
      <c r="B13" s="2"/>
      <c r="D13" s="2" t="s">
        <v>15</v>
      </c>
      <c r="E13" s="2">
        <v>3</v>
      </c>
      <c r="F13" s="7">
        <v>500</v>
      </c>
      <c r="G13" s="7">
        <f>E14*F13</f>
        <v>1500</v>
      </c>
      <c r="H13" s="2"/>
      <c r="I13" s="26">
        <f>G13*6</f>
        <v>9000</v>
      </c>
      <c r="J13" s="2" t="s">
        <v>1</v>
      </c>
      <c r="K13" s="26">
        <f t="shared" si="0"/>
        <v>4500</v>
      </c>
      <c r="L13" s="26"/>
    </row>
    <row r="14" spans="1:12" x14ac:dyDescent="0.3">
      <c r="A14" s="2"/>
      <c r="B14" s="2"/>
      <c r="D14" s="2" t="s">
        <v>4</v>
      </c>
      <c r="E14" s="2">
        <v>3</v>
      </c>
      <c r="F14" s="7">
        <v>200</v>
      </c>
      <c r="G14" s="7">
        <f>E14*F14</f>
        <v>600</v>
      </c>
      <c r="H14" s="26"/>
      <c r="I14" s="26">
        <f>G14*6</f>
        <v>3600</v>
      </c>
      <c r="J14" s="2" t="s">
        <v>1</v>
      </c>
      <c r="K14" s="26">
        <f t="shared" si="0"/>
        <v>1800</v>
      </c>
      <c r="L14" s="26"/>
    </row>
    <row r="15" spans="1:12" x14ac:dyDescent="0.3">
      <c r="A15" s="2"/>
      <c r="B15" s="2"/>
      <c r="D15" s="2" t="s">
        <v>3</v>
      </c>
      <c r="E15" s="2">
        <v>3</v>
      </c>
      <c r="F15" s="7">
        <v>2000</v>
      </c>
      <c r="G15" s="7">
        <f>E15*F15</f>
        <v>6000</v>
      </c>
      <c r="H15" s="26"/>
      <c r="I15" s="26">
        <f>G14*6</f>
        <v>3600</v>
      </c>
      <c r="J15" s="2" t="s">
        <v>1</v>
      </c>
      <c r="K15" s="26">
        <f t="shared" si="0"/>
        <v>1800</v>
      </c>
      <c r="L15" s="26"/>
    </row>
    <row r="16" spans="1:12" x14ac:dyDescent="0.3">
      <c r="A16" s="2"/>
      <c r="B16" s="2"/>
      <c r="D16" s="2" t="s">
        <v>14</v>
      </c>
      <c r="E16" s="2">
        <v>3</v>
      </c>
      <c r="F16" s="7">
        <v>17000</v>
      </c>
      <c r="G16" s="7">
        <f>E16*F16</f>
        <v>51000</v>
      </c>
      <c r="H16" s="26"/>
      <c r="I16" s="26">
        <f>G16</f>
        <v>51000</v>
      </c>
      <c r="J16" s="2" t="s">
        <v>1</v>
      </c>
      <c r="K16" s="26">
        <f t="shared" si="0"/>
        <v>25500</v>
      </c>
      <c r="L16" s="26"/>
    </row>
    <row r="17" spans="1:12" x14ac:dyDescent="0.3">
      <c r="A17" s="2"/>
      <c r="B17" s="2"/>
      <c r="D17" s="2" t="s">
        <v>10</v>
      </c>
      <c r="E17" s="2">
        <v>3</v>
      </c>
      <c r="F17" s="7">
        <v>9000</v>
      </c>
      <c r="G17" s="7">
        <f>E17*F17</f>
        <v>27000</v>
      </c>
      <c r="H17" s="26"/>
      <c r="I17" s="26">
        <f>G17</f>
        <v>27000</v>
      </c>
      <c r="J17" s="2" t="s">
        <v>1</v>
      </c>
      <c r="K17" s="26">
        <f t="shared" si="0"/>
        <v>13500</v>
      </c>
      <c r="L17" s="26"/>
    </row>
    <row r="18" spans="1:12" ht="15" thickBot="1" x14ac:dyDescent="0.35">
      <c r="A18" s="2"/>
      <c r="B18" s="2"/>
      <c r="D18" s="24" t="s">
        <v>0</v>
      </c>
      <c r="E18" s="8"/>
      <c r="F18" s="7"/>
      <c r="G18" s="23">
        <f>G12+G13+G14+G15+G16+G17</f>
        <v>95100</v>
      </c>
      <c r="H18" s="26"/>
      <c r="I18" s="21">
        <f>I9+I10+I11+I12+I13+I14+I15+I16+I17</f>
        <v>283200</v>
      </c>
      <c r="J18" s="26"/>
      <c r="K18" s="21">
        <f>K9+K10+K11+K12+K13+K14+K15+K16+K17</f>
        <v>141600</v>
      </c>
      <c r="L18" s="21">
        <f>K18</f>
        <v>141600</v>
      </c>
    </row>
    <row r="19" spans="1:12" ht="15" thickTop="1" x14ac:dyDescent="0.3">
      <c r="A19" s="17"/>
      <c r="B19" s="17"/>
      <c r="C19" s="17"/>
      <c r="D19" s="17"/>
      <c r="E19" s="19"/>
      <c r="F19" s="18"/>
      <c r="G19" s="18"/>
      <c r="H19" s="16"/>
      <c r="I19" s="16"/>
      <c r="J19" s="17"/>
      <c r="K19" s="16"/>
      <c r="L19" s="16"/>
    </row>
    <row r="20" spans="1:12" x14ac:dyDescent="0.3">
      <c r="A20" s="2">
        <v>38</v>
      </c>
      <c r="B20" s="2"/>
      <c r="C20" s="2" t="s">
        <v>125</v>
      </c>
      <c r="D20" s="2" t="s">
        <v>34</v>
      </c>
      <c r="E20" s="2">
        <v>1</v>
      </c>
      <c r="H20" s="26">
        <v>6500</v>
      </c>
      <c r="I20" s="20">
        <f>H20*6</f>
        <v>39000</v>
      </c>
      <c r="J20" s="2" t="s">
        <v>1</v>
      </c>
      <c r="K20" s="26">
        <f t="shared" ref="K20:K27" si="1">I20/2</f>
        <v>19500</v>
      </c>
      <c r="L20" s="26"/>
    </row>
    <row r="21" spans="1:12" x14ac:dyDescent="0.3">
      <c r="A21" s="2">
        <v>39</v>
      </c>
      <c r="B21" s="2"/>
      <c r="C21" s="2" t="s">
        <v>126</v>
      </c>
      <c r="D21" s="2" t="s">
        <v>34</v>
      </c>
      <c r="E21" s="2">
        <v>1</v>
      </c>
      <c r="H21" s="26">
        <v>6500</v>
      </c>
      <c r="I21" s="20">
        <f>H21*6</f>
        <v>39000</v>
      </c>
      <c r="J21" s="2" t="s">
        <v>1</v>
      </c>
      <c r="K21" s="26">
        <f t="shared" si="1"/>
        <v>19500</v>
      </c>
      <c r="L21" s="26"/>
    </row>
    <row r="22" spans="1:12" x14ac:dyDescent="0.3">
      <c r="A22" s="2">
        <v>40</v>
      </c>
      <c r="B22" s="2"/>
      <c r="C22" s="2" t="s">
        <v>127</v>
      </c>
      <c r="D22" s="2" t="s">
        <v>34</v>
      </c>
      <c r="E22" s="2">
        <v>1</v>
      </c>
      <c r="H22" s="26">
        <v>6500</v>
      </c>
      <c r="I22" s="20">
        <f>H22*6</f>
        <v>39000</v>
      </c>
      <c r="J22" s="2" t="s">
        <v>1</v>
      </c>
      <c r="K22" s="26">
        <f t="shared" si="1"/>
        <v>19500</v>
      </c>
      <c r="L22" s="26"/>
    </row>
    <row r="23" spans="1:12" x14ac:dyDescent="0.3">
      <c r="A23" s="2"/>
      <c r="B23" s="2"/>
      <c r="D23" s="2" t="s">
        <v>16</v>
      </c>
      <c r="E23" s="2">
        <v>3</v>
      </c>
      <c r="F23" s="7">
        <v>2000</v>
      </c>
      <c r="G23" s="7">
        <f t="shared" ref="G23:G28" si="2">E23*F23</f>
        <v>6000</v>
      </c>
      <c r="H23" s="26"/>
      <c r="I23" s="26">
        <f>G23*6</f>
        <v>36000</v>
      </c>
      <c r="J23" s="2" t="s">
        <v>1</v>
      </c>
      <c r="K23" s="26">
        <f t="shared" si="1"/>
        <v>18000</v>
      </c>
      <c r="L23" s="26"/>
    </row>
    <row r="24" spans="1:12" x14ac:dyDescent="0.3">
      <c r="A24" s="2"/>
      <c r="B24" s="2"/>
      <c r="D24" s="2" t="s">
        <v>15</v>
      </c>
      <c r="E24" s="2">
        <v>3</v>
      </c>
      <c r="F24" s="7">
        <v>500</v>
      </c>
      <c r="G24" s="7">
        <f t="shared" si="2"/>
        <v>1500</v>
      </c>
      <c r="H24" s="2"/>
      <c r="I24" s="26">
        <f>G24*6</f>
        <v>9000</v>
      </c>
      <c r="J24" s="2" t="s">
        <v>1</v>
      </c>
      <c r="K24" s="26">
        <f t="shared" si="1"/>
        <v>4500</v>
      </c>
      <c r="L24" s="26"/>
    </row>
    <row r="25" spans="1:12" x14ac:dyDescent="0.3">
      <c r="A25" s="2"/>
      <c r="B25" s="2"/>
      <c r="D25" s="2" t="s">
        <v>4</v>
      </c>
      <c r="E25" s="2">
        <v>3</v>
      </c>
      <c r="F25" s="7">
        <v>200</v>
      </c>
      <c r="G25" s="7">
        <f t="shared" si="2"/>
        <v>600</v>
      </c>
      <c r="H25" s="26"/>
      <c r="I25" s="26">
        <f>G25*6</f>
        <v>3600</v>
      </c>
      <c r="J25" s="2" t="s">
        <v>1</v>
      </c>
      <c r="K25" s="26">
        <f t="shared" si="1"/>
        <v>1800</v>
      </c>
      <c r="L25" s="26"/>
    </row>
    <row r="26" spans="1:12" x14ac:dyDescent="0.3">
      <c r="A26" s="2"/>
      <c r="B26" s="2"/>
      <c r="D26" s="2" t="s">
        <v>3</v>
      </c>
      <c r="E26" s="2">
        <v>3</v>
      </c>
      <c r="F26" s="7">
        <v>2000</v>
      </c>
      <c r="G26" s="7">
        <f t="shared" si="2"/>
        <v>6000</v>
      </c>
      <c r="H26" s="26"/>
      <c r="I26" s="26">
        <f>G25*6</f>
        <v>3600</v>
      </c>
      <c r="J26" s="2" t="s">
        <v>1</v>
      </c>
      <c r="K26" s="26">
        <f t="shared" si="1"/>
        <v>1800</v>
      </c>
      <c r="L26" s="26"/>
    </row>
    <row r="27" spans="1:12" x14ac:dyDescent="0.3">
      <c r="A27" s="2"/>
      <c r="B27" s="2"/>
      <c r="D27" s="2" t="s">
        <v>14</v>
      </c>
      <c r="E27" s="2">
        <v>3</v>
      </c>
      <c r="F27" s="7">
        <v>17000</v>
      </c>
      <c r="G27" s="7">
        <f t="shared" si="2"/>
        <v>51000</v>
      </c>
      <c r="H27" s="26"/>
      <c r="I27" s="26">
        <f>G27</f>
        <v>51000</v>
      </c>
      <c r="J27" s="2" t="s">
        <v>1</v>
      </c>
      <c r="K27" s="26">
        <f t="shared" si="1"/>
        <v>25500</v>
      </c>
      <c r="L27" s="26"/>
    </row>
    <row r="28" spans="1:12" x14ac:dyDescent="0.3">
      <c r="A28" s="2"/>
      <c r="B28" s="2"/>
      <c r="D28" s="2" t="s">
        <v>10</v>
      </c>
      <c r="E28" s="2">
        <v>3</v>
      </c>
      <c r="F28" s="7">
        <v>9000</v>
      </c>
      <c r="G28" s="7">
        <f t="shared" si="2"/>
        <v>27000</v>
      </c>
      <c r="H28" s="26"/>
      <c r="I28" s="26">
        <f>G28</f>
        <v>27000</v>
      </c>
      <c r="J28" s="2" t="s">
        <v>1</v>
      </c>
      <c r="K28" s="26">
        <f>G28/2</f>
        <v>13500</v>
      </c>
      <c r="L28" s="26"/>
    </row>
    <row r="29" spans="1:12" ht="15" thickBot="1" x14ac:dyDescent="0.35">
      <c r="A29" s="2"/>
      <c r="B29" s="2"/>
      <c r="D29" s="24" t="s">
        <v>0</v>
      </c>
      <c r="E29" s="8"/>
      <c r="F29" s="7"/>
      <c r="G29" s="23">
        <f>G23+G24+G25+G26+G27+G28</f>
        <v>92100</v>
      </c>
      <c r="H29" s="26"/>
      <c r="I29" s="21">
        <f>I20+I21+I22+I23+I24+I25+I26+I27+I28</f>
        <v>247200</v>
      </c>
      <c r="J29" s="26"/>
      <c r="K29" s="21">
        <f>K20+K21+K22+K23+K24+K25+K26+K27+K28</f>
        <v>123600</v>
      </c>
      <c r="L29" s="21">
        <f>K29</f>
        <v>123600</v>
      </c>
    </row>
    <row r="30" spans="1:12" ht="15" thickTop="1" x14ac:dyDescent="0.3">
      <c r="A30" s="17"/>
      <c r="B30" s="17"/>
      <c r="C30" s="17"/>
      <c r="D30" s="17"/>
      <c r="E30" s="19"/>
      <c r="F30" s="18"/>
      <c r="G30" s="18"/>
      <c r="H30" s="16"/>
      <c r="I30" s="16"/>
      <c r="J30" s="17"/>
      <c r="K30" s="16"/>
      <c r="L30" s="16"/>
    </row>
    <row r="31" spans="1:12" x14ac:dyDescent="0.3">
      <c r="A31" s="2">
        <v>41</v>
      </c>
      <c r="B31" s="2"/>
      <c r="C31" s="2" t="s">
        <v>128</v>
      </c>
      <c r="D31" s="2" t="s">
        <v>129</v>
      </c>
      <c r="E31" s="2">
        <v>1</v>
      </c>
      <c r="H31" s="26">
        <v>4000</v>
      </c>
      <c r="I31" s="20">
        <f t="shared" ref="I31:I62" si="3">H31*6</f>
        <v>24000</v>
      </c>
      <c r="J31" s="2" t="s">
        <v>1</v>
      </c>
      <c r="K31" s="26">
        <f>I31/2</f>
        <v>12000</v>
      </c>
      <c r="L31" s="20"/>
    </row>
    <row r="32" spans="1:12" x14ac:dyDescent="0.3">
      <c r="A32" s="2">
        <v>42</v>
      </c>
      <c r="B32" s="2"/>
      <c r="C32" s="2" t="s">
        <v>130</v>
      </c>
      <c r="D32" s="2" t="s">
        <v>131</v>
      </c>
      <c r="E32" s="2">
        <v>1</v>
      </c>
      <c r="H32" s="26">
        <v>4000</v>
      </c>
      <c r="I32" s="20">
        <f t="shared" si="3"/>
        <v>24000</v>
      </c>
      <c r="J32" s="2" t="s">
        <v>1</v>
      </c>
      <c r="K32" s="26">
        <f t="shared" ref="K32:K58" si="4">I32/2</f>
        <v>12000</v>
      </c>
      <c r="L32" s="20"/>
    </row>
    <row r="33" spans="1:12" x14ac:dyDescent="0.3">
      <c r="A33" s="2">
        <v>43</v>
      </c>
      <c r="B33" s="2"/>
      <c r="C33" s="2" t="s">
        <v>132</v>
      </c>
      <c r="D33" s="2" t="s">
        <v>133</v>
      </c>
      <c r="E33" s="2">
        <v>1</v>
      </c>
      <c r="H33" s="26">
        <v>4000</v>
      </c>
      <c r="I33" s="20">
        <f t="shared" si="3"/>
        <v>24000</v>
      </c>
      <c r="J33" s="2" t="s">
        <v>1</v>
      </c>
      <c r="K33" s="26">
        <f t="shared" si="4"/>
        <v>12000</v>
      </c>
      <c r="L33" s="20"/>
    </row>
    <row r="34" spans="1:12" x14ac:dyDescent="0.3">
      <c r="A34" s="2">
        <v>44</v>
      </c>
      <c r="B34" s="2"/>
      <c r="C34" s="2" t="s">
        <v>134</v>
      </c>
      <c r="D34" s="2" t="s">
        <v>135</v>
      </c>
      <c r="E34" s="2">
        <v>1</v>
      </c>
      <c r="H34" s="26">
        <v>4000</v>
      </c>
      <c r="I34" s="20">
        <f t="shared" si="3"/>
        <v>24000</v>
      </c>
      <c r="J34" s="2" t="s">
        <v>1</v>
      </c>
      <c r="K34" s="26">
        <f t="shared" si="4"/>
        <v>12000</v>
      </c>
      <c r="L34" s="20"/>
    </row>
    <row r="35" spans="1:12" x14ac:dyDescent="0.3">
      <c r="A35" s="2">
        <v>45</v>
      </c>
      <c r="B35" s="2"/>
      <c r="C35" s="2" t="s">
        <v>136</v>
      </c>
      <c r="D35" s="2" t="s">
        <v>137</v>
      </c>
      <c r="E35" s="2">
        <v>1</v>
      </c>
      <c r="H35" s="26">
        <v>4000</v>
      </c>
      <c r="I35" s="20">
        <f t="shared" si="3"/>
        <v>24000</v>
      </c>
      <c r="J35" s="2" t="s">
        <v>1</v>
      </c>
      <c r="K35" s="26">
        <f t="shared" si="4"/>
        <v>12000</v>
      </c>
      <c r="L35" s="20"/>
    </row>
    <row r="36" spans="1:12" x14ac:dyDescent="0.3">
      <c r="A36" s="2">
        <v>46</v>
      </c>
      <c r="B36" s="2"/>
      <c r="C36" s="2" t="s">
        <v>138</v>
      </c>
      <c r="D36" s="2" t="s">
        <v>139</v>
      </c>
      <c r="E36" s="2">
        <v>1</v>
      </c>
      <c r="H36" s="26">
        <v>4000</v>
      </c>
      <c r="I36" s="20">
        <f t="shared" si="3"/>
        <v>24000</v>
      </c>
      <c r="J36" s="2" t="s">
        <v>1</v>
      </c>
      <c r="K36" s="26">
        <f t="shared" si="4"/>
        <v>12000</v>
      </c>
      <c r="L36" s="20"/>
    </row>
    <row r="37" spans="1:12" x14ac:dyDescent="0.3">
      <c r="A37" s="2">
        <v>47</v>
      </c>
      <c r="B37" s="2"/>
      <c r="C37" s="2" t="s">
        <v>140</v>
      </c>
      <c r="D37" s="2" t="s">
        <v>141</v>
      </c>
      <c r="E37" s="2">
        <v>1</v>
      </c>
      <c r="H37" s="26">
        <v>4000</v>
      </c>
      <c r="I37" s="20">
        <f t="shared" si="3"/>
        <v>24000</v>
      </c>
      <c r="J37" s="2" t="s">
        <v>1</v>
      </c>
      <c r="K37" s="26">
        <f t="shared" si="4"/>
        <v>12000</v>
      </c>
      <c r="L37" s="20"/>
    </row>
    <row r="38" spans="1:12" x14ac:dyDescent="0.3">
      <c r="A38" s="2">
        <v>48</v>
      </c>
      <c r="B38" s="2"/>
      <c r="C38" s="2" t="s">
        <v>142</v>
      </c>
      <c r="D38" s="2" t="s">
        <v>143</v>
      </c>
      <c r="E38" s="2">
        <v>1</v>
      </c>
      <c r="H38" s="26">
        <v>4000</v>
      </c>
      <c r="I38" s="20">
        <f t="shared" si="3"/>
        <v>24000</v>
      </c>
      <c r="J38" s="2" t="s">
        <v>1</v>
      </c>
      <c r="K38" s="26">
        <f t="shared" si="4"/>
        <v>12000</v>
      </c>
      <c r="L38" s="20"/>
    </row>
    <row r="39" spans="1:12" x14ac:dyDescent="0.3">
      <c r="A39" s="2">
        <v>49</v>
      </c>
      <c r="B39" s="2"/>
      <c r="C39" s="2" t="s">
        <v>144</v>
      </c>
      <c r="D39" s="2" t="s">
        <v>145</v>
      </c>
      <c r="E39" s="2">
        <v>1</v>
      </c>
      <c r="H39" s="26">
        <v>4000</v>
      </c>
      <c r="I39" s="20">
        <f t="shared" si="3"/>
        <v>24000</v>
      </c>
      <c r="J39" s="2" t="s">
        <v>1</v>
      </c>
      <c r="K39" s="26">
        <f t="shared" si="4"/>
        <v>12000</v>
      </c>
      <c r="L39" s="20"/>
    </row>
    <row r="40" spans="1:12" x14ac:dyDescent="0.3">
      <c r="A40" s="2">
        <v>50</v>
      </c>
      <c r="B40" s="2"/>
      <c r="C40" s="2" t="s">
        <v>146</v>
      </c>
      <c r="D40" s="2" t="s">
        <v>147</v>
      </c>
      <c r="E40" s="2">
        <v>1</v>
      </c>
      <c r="H40" s="26">
        <v>4000</v>
      </c>
      <c r="I40" s="20">
        <f t="shared" si="3"/>
        <v>24000</v>
      </c>
      <c r="J40" s="2" t="s">
        <v>1</v>
      </c>
      <c r="K40" s="26">
        <f t="shared" si="4"/>
        <v>12000</v>
      </c>
      <c r="L40" s="20"/>
    </row>
    <row r="41" spans="1:12" x14ac:dyDescent="0.3">
      <c r="A41" s="2">
        <v>51</v>
      </c>
      <c r="B41" s="2"/>
      <c r="C41" s="2" t="s">
        <v>148</v>
      </c>
      <c r="D41" s="2" t="s">
        <v>149</v>
      </c>
      <c r="E41" s="2">
        <v>1</v>
      </c>
      <c r="H41" s="26">
        <v>4000</v>
      </c>
      <c r="I41" s="20">
        <f t="shared" si="3"/>
        <v>24000</v>
      </c>
      <c r="J41" s="2" t="s">
        <v>1</v>
      </c>
      <c r="K41" s="26">
        <f t="shared" si="4"/>
        <v>12000</v>
      </c>
      <c r="L41" s="20"/>
    </row>
    <row r="42" spans="1:12" x14ac:dyDescent="0.3">
      <c r="A42" s="2">
        <v>52</v>
      </c>
      <c r="B42" s="2"/>
      <c r="C42" s="2" t="s">
        <v>150</v>
      </c>
      <c r="D42" s="2" t="s">
        <v>151</v>
      </c>
      <c r="E42" s="2">
        <v>1</v>
      </c>
      <c r="H42" s="26">
        <v>4000</v>
      </c>
      <c r="I42" s="20">
        <f t="shared" si="3"/>
        <v>24000</v>
      </c>
      <c r="J42" s="2" t="s">
        <v>1</v>
      </c>
      <c r="K42" s="26">
        <f t="shared" si="4"/>
        <v>12000</v>
      </c>
      <c r="L42" s="20"/>
    </row>
    <row r="43" spans="1:12" x14ac:dyDescent="0.3">
      <c r="A43" s="2">
        <v>53</v>
      </c>
      <c r="B43" s="2"/>
      <c r="C43" s="2" t="s">
        <v>152</v>
      </c>
      <c r="D43" s="2" t="s">
        <v>153</v>
      </c>
      <c r="E43" s="2">
        <v>1</v>
      </c>
      <c r="H43" s="26">
        <v>4000</v>
      </c>
      <c r="I43" s="20">
        <f t="shared" si="3"/>
        <v>24000</v>
      </c>
      <c r="J43" s="2" t="s">
        <v>1</v>
      </c>
      <c r="K43" s="26">
        <f t="shared" si="4"/>
        <v>12000</v>
      </c>
      <c r="L43" s="20"/>
    </row>
    <row r="44" spans="1:12" x14ac:dyDescent="0.3">
      <c r="A44" s="2">
        <v>54</v>
      </c>
      <c r="B44" s="2"/>
      <c r="C44" s="2" t="s">
        <v>154</v>
      </c>
      <c r="D44" s="2" t="s">
        <v>155</v>
      </c>
      <c r="E44" s="2">
        <v>1</v>
      </c>
      <c r="H44" s="26">
        <v>4000</v>
      </c>
      <c r="I44" s="20">
        <f t="shared" si="3"/>
        <v>24000</v>
      </c>
      <c r="J44" s="2" t="s">
        <v>1</v>
      </c>
      <c r="K44" s="26">
        <f t="shared" si="4"/>
        <v>12000</v>
      </c>
      <c r="L44" s="20"/>
    </row>
    <row r="45" spans="1:12" x14ac:dyDescent="0.3">
      <c r="A45" s="2">
        <v>55</v>
      </c>
      <c r="B45" s="2"/>
      <c r="C45" s="2" t="s">
        <v>156</v>
      </c>
      <c r="D45" s="2" t="s">
        <v>157</v>
      </c>
      <c r="E45" s="2">
        <v>1</v>
      </c>
      <c r="H45" s="26">
        <v>4000</v>
      </c>
      <c r="I45" s="20">
        <f t="shared" si="3"/>
        <v>24000</v>
      </c>
      <c r="J45" s="2" t="s">
        <v>1</v>
      </c>
      <c r="K45" s="26">
        <f t="shared" si="4"/>
        <v>12000</v>
      </c>
      <c r="L45" s="20"/>
    </row>
    <row r="46" spans="1:12" x14ac:dyDescent="0.3">
      <c r="A46" s="2">
        <v>56</v>
      </c>
      <c r="B46" s="2"/>
      <c r="C46" s="2" t="s">
        <v>158</v>
      </c>
      <c r="D46" s="2" t="s">
        <v>159</v>
      </c>
      <c r="E46" s="2">
        <v>1</v>
      </c>
      <c r="H46" s="26">
        <v>4000</v>
      </c>
      <c r="I46" s="20">
        <f t="shared" si="3"/>
        <v>24000</v>
      </c>
      <c r="J46" s="2" t="s">
        <v>1</v>
      </c>
      <c r="K46" s="26">
        <f t="shared" si="4"/>
        <v>12000</v>
      </c>
      <c r="L46" s="20"/>
    </row>
    <row r="47" spans="1:12" x14ac:dyDescent="0.3">
      <c r="A47" s="2">
        <v>57</v>
      </c>
      <c r="B47" s="2"/>
      <c r="C47" s="2" t="s">
        <v>160</v>
      </c>
      <c r="D47" s="2" t="s">
        <v>161</v>
      </c>
      <c r="E47" s="2">
        <v>1</v>
      </c>
      <c r="H47" s="26">
        <v>4000</v>
      </c>
      <c r="I47" s="20">
        <f t="shared" si="3"/>
        <v>24000</v>
      </c>
      <c r="J47" s="2" t="s">
        <v>1</v>
      </c>
      <c r="K47" s="26">
        <f t="shared" si="4"/>
        <v>12000</v>
      </c>
      <c r="L47" s="20"/>
    </row>
    <row r="48" spans="1:12" x14ac:dyDescent="0.3">
      <c r="A48" s="2">
        <v>58</v>
      </c>
      <c r="B48" s="2"/>
      <c r="C48" s="2" t="s">
        <v>162</v>
      </c>
      <c r="D48" s="2" t="s">
        <v>163</v>
      </c>
      <c r="E48" s="2">
        <v>1</v>
      </c>
      <c r="H48" s="26">
        <v>4000</v>
      </c>
      <c r="I48" s="20">
        <f t="shared" si="3"/>
        <v>24000</v>
      </c>
      <c r="J48" s="2" t="s">
        <v>1</v>
      </c>
      <c r="K48" s="26">
        <f t="shared" si="4"/>
        <v>12000</v>
      </c>
      <c r="L48" s="20"/>
    </row>
    <row r="49" spans="1:12" x14ac:dyDescent="0.3">
      <c r="A49" s="2">
        <v>59</v>
      </c>
      <c r="B49" s="2"/>
      <c r="C49" s="2" t="s">
        <v>164</v>
      </c>
      <c r="D49" s="2" t="s">
        <v>165</v>
      </c>
      <c r="E49" s="2">
        <v>1</v>
      </c>
      <c r="H49" s="26">
        <v>4000</v>
      </c>
      <c r="I49" s="20">
        <f t="shared" si="3"/>
        <v>24000</v>
      </c>
      <c r="J49" s="2" t="s">
        <v>1</v>
      </c>
      <c r="K49" s="26">
        <f t="shared" si="4"/>
        <v>12000</v>
      </c>
      <c r="L49" s="20"/>
    </row>
    <row r="50" spans="1:12" x14ac:dyDescent="0.3">
      <c r="A50" s="2">
        <v>60</v>
      </c>
      <c r="B50" s="2"/>
      <c r="C50" s="2" t="s">
        <v>166</v>
      </c>
      <c r="D50" s="2" t="s">
        <v>167</v>
      </c>
      <c r="E50" s="2">
        <v>1</v>
      </c>
      <c r="H50" s="26">
        <v>4000</v>
      </c>
      <c r="I50" s="20">
        <f t="shared" si="3"/>
        <v>24000</v>
      </c>
      <c r="J50" s="2" t="s">
        <v>1</v>
      </c>
      <c r="K50" s="26">
        <f t="shared" si="4"/>
        <v>12000</v>
      </c>
      <c r="L50" s="20"/>
    </row>
    <row r="51" spans="1:12" x14ac:dyDescent="0.3">
      <c r="A51" s="2">
        <v>61</v>
      </c>
      <c r="B51" s="2"/>
      <c r="C51" s="2" t="s">
        <v>168</v>
      </c>
      <c r="D51" s="2" t="s">
        <v>169</v>
      </c>
      <c r="E51" s="2">
        <v>1</v>
      </c>
      <c r="H51" s="26">
        <v>4000</v>
      </c>
      <c r="I51" s="20">
        <f t="shared" si="3"/>
        <v>24000</v>
      </c>
      <c r="J51" s="2" t="s">
        <v>1</v>
      </c>
      <c r="K51" s="26">
        <f t="shared" si="4"/>
        <v>12000</v>
      </c>
      <c r="L51" s="20"/>
    </row>
    <row r="52" spans="1:12" x14ac:dyDescent="0.3">
      <c r="A52" s="2">
        <v>62</v>
      </c>
      <c r="B52" s="2"/>
      <c r="C52" s="2" t="s">
        <v>170</v>
      </c>
      <c r="D52" s="2" t="s">
        <v>171</v>
      </c>
      <c r="E52" s="2">
        <v>1</v>
      </c>
      <c r="H52" s="26">
        <v>4000</v>
      </c>
      <c r="I52" s="20">
        <f t="shared" si="3"/>
        <v>24000</v>
      </c>
      <c r="J52" s="2" t="s">
        <v>1</v>
      </c>
      <c r="K52" s="26">
        <f t="shared" si="4"/>
        <v>12000</v>
      </c>
      <c r="L52" s="20"/>
    </row>
    <row r="53" spans="1:12" x14ac:dyDescent="0.3">
      <c r="A53" s="2">
        <v>63</v>
      </c>
      <c r="B53" s="2"/>
      <c r="C53" s="2" t="s">
        <v>172</v>
      </c>
      <c r="D53" s="2" t="s">
        <v>173</v>
      </c>
      <c r="E53" s="2">
        <v>1</v>
      </c>
      <c r="H53" s="26">
        <v>4000</v>
      </c>
      <c r="I53" s="20">
        <f t="shared" si="3"/>
        <v>24000</v>
      </c>
      <c r="J53" s="2" t="s">
        <v>1</v>
      </c>
      <c r="K53" s="26">
        <f t="shared" si="4"/>
        <v>12000</v>
      </c>
      <c r="L53" s="20"/>
    </row>
    <row r="54" spans="1:12" x14ac:dyDescent="0.3">
      <c r="A54" s="2">
        <v>64</v>
      </c>
      <c r="B54" s="2"/>
      <c r="C54" s="2" t="s">
        <v>174</v>
      </c>
      <c r="D54" s="2" t="s">
        <v>175</v>
      </c>
      <c r="E54" s="2">
        <v>1</v>
      </c>
      <c r="H54" s="26">
        <v>4000</v>
      </c>
      <c r="I54" s="20">
        <f t="shared" si="3"/>
        <v>24000</v>
      </c>
      <c r="J54" s="2" t="s">
        <v>1</v>
      </c>
      <c r="K54" s="26">
        <f t="shared" si="4"/>
        <v>12000</v>
      </c>
      <c r="L54" s="20"/>
    </row>
    <row r="55" spans="1:12" x14ac:dyDescent="0.3">
      <c r="A55" s="2">
        <v>65</v>
      </c>
      <c r="B55" s="2"/>
      <c r="C55" s="2" t="s">
        <v>176</v>
      </c>
      <c r="D55" s="2" t="s">
        <v>177</v>
      </c>
      <c r="E55" s="2">
        <v>1</v>
      </c>
      <c r="H55" s="26">
        <v>4000</v>
      </c>
      <c r="I55" s="20">
        <f t="shared" si="3"/>
        <v>24000</v>
      </c>
      <c r="J55" s="2" t="s">
        <v>1</v>
      </c>
      <c r="K55" s="26">
        <f t="shared" si="4"/>
        <v>12000</v>
      </c>
      <c r="L55" s="20"/>
    </row>
    <row r="56" spans="1:12" x14ac:dyDescent="0.3">
      <c r="A56" s="2">
        <v>66</v>
      </c>
      <c r="B56" s="2"/>
      <c r="C56" s="2" t="s">
        <v>178</v>
      </c>
      <c r="D56" s="2" t="s">
        <v>179</v>
      </c>
      <c r="E56" s="2">
        <v>1</v>
      </c>
      <c r="H56" s="26">
        <v>4000</v>
      </c>
      <c r="I56" s="20">
        <f t="shared" si="3"/>
        <v>24000</v>
      </c>
      <c r="J56" s="2" t="s">
        <v>1</v>
      </c>
      <c r="K56" s="26">
        <f t="shared" si="4"/>
        <v>12000</v>
      </c>
      <c r="L56" s="20"/>
    </row>
    <row r="57" spans="1:12" x14ac:dyDescent="0.3">
      <c r="A57" s="2">
        <v>67</v>
      </c>
      <c r="B57" s="2"/>
      <c r="C57" s="2" t="s">
        <v>180</v>
      </c>
      <c r="D57" s="2" t="s">
        <v>181</v>
      </c>
      <c r="E57" s="2">
        <v>1</v>
      </c>
      <c r="H57" s="26">
        <v>4000</v>
      </c>
      <c r="I57" s="20">
        <f t="shared" si="3"/>
        <v>24000</v>
      </c>
      <c r="J57" s="2" t="s">
        <v>1</v>
      </c>
      <c r="K57" s="26">
        <f t="shared" si="4"/>
        <v>12000</v>
      </c>
      <c r="L57" s="20"/>
    </row>
    <row r="58" spans="1:12" x14ac:dyDescent="0.3">
      <c r="A58" s="2">
        <v>68</v>
      </c>
      <c r="B58" s="2"/>
      <c r="C58" s="2" t="s">
        <v>182</v>
      </c>
      <c r="D58" s="2" t="s">
        <v>183</v>
      </c>
      <c r="E58" s="2">
        <v>1</v>
      </c>
      <c r="H58" s="26">
        <v>4000</v>
      </c>
      <c r="I58" s="20">
        <f t="shared" si="3"/>
        <v>24000</v>
      </c>
      <c r="J58" s="2" t="s">
        <v>1</v>
      </c>
      <c r="K58" s="26">
        <f t="shared" si="4"/>
        <v>12000</v>
      </c>
      <c r="L58" s="20"/>
    </row>
    <row r="59" spans="1:12" x14ac:dyDescent="0.3">
      <c r="A59" s="2"/>
      <c r="B59" s="2">
        <v>7</v>
      </c>
      <c r="C59" s="2" t="s">
        <v>184</v>
      </c>
      <c r="D59" s="2" t="s">
        <v>185</v>
      </c>
      <c r="E59" s="2">
        <v>1</v>
      </c>
      <c r="H59" s="26">
        <v>4000</v>
      </c>
      <c r="I59" s="20">
        <f t="shared" si="3"/>
        <v>24000</v>
      </c>
      <c r="J59" s="2"/>
      <c r="K59" s="26">
        <f>I59</f>
        <v>24000</v>
      </c>
      <c r="L59" s="20"/>
    </row>
    <row r="60" spans="1:12" x14ac:dyDescent="0.3">
      <c r="A60" s="2"/>
      <c r="B60" s="2">
        <v>8</v>
      </c>
      <c r="C60" s="2" t="s">
        <v>186</v>
      </c>
      <c r="D60" s="2" t="s">
        <v>187</v>
      </c>
      <c r="H60" s="26">
        <v>4000</v>
      </c>
      <c r="I60" s="20">
        <f t="shared" si="3"/>
        <v>24000</v>
      </c>
      <c r="J60" s="2"/>
      <c r="K60" s="26">
        <f>I60</f>
        <v>24000</v>
      </c>
      <c r="L60" s="20"/>
    </row>
    <row r="61" spans="1:12" x14ac:dyDescent="0.3">
      <c r="A61" s="2"/>
      <c r="B61" s="2">
        <v>9</v>
      </c>
      <c r="C61" s="2" t="s">
        <v>188</v>
      </c>
      <c r="D61" s="2" t="s">
        <v>189</v>
      </c>
      <c r="H61" s="26">
        <v>4000</v>
      </c>
      <c r="I61" s="20">
        <f t="shared" si="3"/>
        <v>24000</v>
      </c>
      <c r="J61" s="2"/>
      <c r="K61" s="26">
        <f>I61</f>
        <v>24000</v>
      </c>
      <c r="L61" s="20"/>
    </row>
    <row r="62" spans="1:12" x14ac:dyDescent="0.3">
      <c r="A62" s="2"/>
      <c r="B62" s="2">
        <v>10</v>
      </c>
      <c r="C62" s="2" t="s">
        <v>190</v>
      </c>
      <c r="D62" s="2" t="s">
        <v>191</v>
      </c>
      <c r="E62" s="2">
        <v>1</v>
      </c>
      <c r="H62" s="26">
        <v>4000</v>
      </c>
      <c r="I62" s="20">
        <f t="shared" si="3"/>
        <v>24000</v>
      </c>
      <c r="J62" s="2"/>
      <c r="K62" s="26">
        <f>I62</f>
        <v>24000</v>
      </c>
      <c r="L62" s="20"/>
    </row>
    <row r="63" spans="1:12" x14ac:dyDescent="0.3">
      <c r="A63" s="2"/>
      <c r="B63" s="2"/>
      <c r="D63" s="2" t="s">
        <v>16</v>
      </c>
      <c r="E63" s="2">
        <v>32</v>
      </c>
      <c r="F63" s="7">
        <v>2000</v>
      </c>
      <c r="G63" s="7">
        <f t="shared" ref="G63:G68" si="5">E63*F63</f>
        <v>64000</v>
      </c>
      <c r="H63" s="26"/>
      <c r="I63" s="26">
        <f>G63*6</f>
        <v>384000</v>
      </c>
      <c r="J63" s="2" t="s">
        <v>1</v>
      </c>
      <c r="K63" s="26">
        <f t="shared" ref="K63:K68" si="6">I63/2</f>
        <v>192000</v>
      </c>
      <c r="L63" s="20"/>
    </row>
    <row r="64" spans="1:12" x14ac:dyDescent="0.3">
      <c r="A64" s="2"/>
      <c r="B64" s="2"/>
      <c r="D64" s="2" t="s">
        <v>15</v>
      </c>
      <c r="E64" s="2">
        <v>32</v>
      </c>
      <c r="F64" s="7">
        <v>500</v>
      </c>
      <c r="G64" s="7">
        <f t="shared" si="5"/>
        <v>16000</v>
      </c>
      <c r="H64" s="2"/>
      <c r="I64" s="26">
        <f>G64*6</f>
        <v>96000</v>
      </c>
      <c r="J64" s="2" t="s">
        <v>1</v>
      </c>
      <c r="K64" s="26">
        <f t="shared" si="6"/>
        <v>48000</v>
      </c>
      <c r="L64" s="26"/>
    </row>
    <row r="65" spans="1:12" x14ac:dyDescent="0.3">
      <c r="A65" s="2"/>
      <c r="B65" s="2"/>
      <c r="D65" s="2" t="s">
        <v>4</v>
      </c>
      <c r="E65" s="2">
        <v>32</v>
      </c>
      <c r="F65" s="7">
        <v>200</v>
      </c>
      <c r="G65" s="7">
        <f t="shared" si="5"/>
        <v>6400</v>
      </c>
      <c r="H65" s="26"/>
      <c r="I65" s="26">
        <f>G65*6</f>
        <v>38400</v>
      </c>
      <c r="J65" s="2" t="s">
        <v>1</v>
      </c>
      <c r="K65" s="26">
        <f t="shared" si="6"/>
        <v>19200</v>
      </c>
      <c r="L65" s="26"/>
    </row>
    <row r="66" spans="1:12" x14ac:dyDescent="0.3">
      <c r="A66" s="2"/>
      <c r="B66" s="2"/>
      <c r="D66" s="2" t="s">
        <v>3</v>
      </c>
      <c r="E66" s="2">
        <v>32</v>
      </c>
      <c r="F66" s="7">
        <v>2000</v>
      </c>
      <c r="G66" s="7">
        <f t="shared" si="5"/>
        <v>64000</v>
      </c>
      <c r="H66" s="26"/>
      <c r="I66" s="26">
        <f>G65*6</f>
        <v>38400</v>
      </c>
      <c r="J66" s="2" t="s">
        <v>1</v>
      </c>
      <c r="K66" s="26">
        <f t="shared" si="6"/>
        <v>19200</v>
      </c>
      <c r="L66" s="26"/>
    </row>
    <row r="67" spans="1:12" x14ac:dyDescent="0.3">
      <c r="A67" s="2"/>
      <c r="B67" s="2"/>
      <c r="D67" s="2" t="s">
        <v>14</v>
      </c>
      <c r="E67" s="2">
        <v>32</v>
      </c>
      <c r="F67" s="7">
        <v>17000</v>
      </c>
      <c r="G67" s="7">
        <f t="shared" si="5"/>
        <v>544000</v>
      </c>
      <c r="H67" s="26"/>
      <c r="I67" s="26">
        <f>G67</f>
        <v>544000</v>
      </c>
      <c r="J67" s="2" t="s">
        <v>1</v>
      </c>
      <c r="K67" s="26">
        <f t="shared" si="6"/>
        <v>272000</v>
      </c>
      <c r="L67" s="26"/>
    </row>
    <row r="68" spans="1:12" x14ac:dyDescent="0.3">
      <c r="A68" s="2"/>
      <c r="B68" s="2"/>
      <c r="D68" s="2" t="s">
        <v>10</v>
      </c>
      <c r="E68" s="2">
        <v>32</v>
      </c>
      <c r="F68" s="7">
        <v>9000</v>
      </c>
      <c r="G68" s="7">
        <f t="shared" si="5"/>
        <v>288000</v>
      </c>
      <c r="H68" s="26"/>
      <c r="I68" s="26">
        <f>G68</f>
        <v>288000</v>
      </c>
      <c r="J68" s="2" t="s">
        <v>1</v>
      </c>
      <c r="K68" s="26">
        <f t="shared" si="6"/>
        <v>144000</v>
      </c>
      <c r="L68" s="26"/>
    </row>
    <row r="69" spans="1:12" ht="15" thickBot="1" x14ac:dyDescent="0.35">
      <c r="A69" s="2"/>
      <c r="B69" s="2"/>
      <c r="D69" s="24" t="s">
        <v>0</v>
      </c>
      <c r="E69" s="8"/>
      <c r="F69" s="7"/>
      <c r="G69" s="23">
        <f>G63+G64+G65+G66+G67+G68</f>
        <v>982400</v>
      </c>
      <c r="H69" s="26"/>
      <c r="I69" s="21">
        <f>I31+I32+I33+I34+I35+I36+I37+I38+I39+I40+I41+I42+I43+I44+I45+I46+I47+I48+I49+I50+I51+I52+I53+I54+I55+I56+I57+I58+I59+I60+I61+I62+I63+I64+I65+I66+I67+I68</f>
        <v>2156800</v>
      </c>
      <c r="J69" s="26"/>
      <c r="K69" s="21">
        <f>K31+K32+K33+K34+K35+K36+K37+K38+K39+K40+K41+K42+K43+K44+K45+K46+K47+K48+K49+K50+K51+K52+K53+K54+K55+K56+K57+K58+K59+K60+K61+K62+K63+K64+K65+K66+K67+K68</f>
        <v>1126400</v>
      </c>
      <c r="L69" s="54">
        <f>K69</f>
        <v>1126400</v>
      </c>
    </row>
    <row r="70" spans="1:12" ht="15.6" customHeight="1" thickTop="1" x14ac:dyDescent="0.3">
      <c r="A70" s="17"/>
      <c r="B70" s="17"/>
      <c r="C70" s="17"/>
      <c r="D70" s="17"/>
      <c r="E70" s="19"/>
      <c r="F70" s="18"/>
      <c r="G70" s="18"/>
      <c r="H70" s="16"/>
      <c r="I70" s="16"/>
      <c r="J70" s="17"/>
      <c r="K70" s="16"/>
      <c r="L70" s="16"/>
    </row>
    <row r="71" spans="1:12" x14ac:dyDescent="0.3">
      <c r="A71" s="2">
        <v>69</v>
      </c>
      <c r="B71" s="2"/>
      <c r="C71" s="2" t="s">
        <v>192</v>
      </c>
      <c r="D71" s="2" t="s">
        <v>193</v>
      </c>
      <c r="E71" s="8">
        <v>1</v>
      </c>
      <c r="F71" s="7"/>
      <c r="G71" s="36"/>
      <c r="H71" s="26">
        <v>7000</v>
      </c>
      <c r="I71" s="20">
        <f t="shared" ref="I71:I72" si="7">H71*6</f>
        <v>42000</v>
      </c>
      <c r="J71" s="2" t="s">
        <v>1</v>
      </c>
      <c r="K71" s="26">
        <f t="shared" ref="K71:K72" si="8">I71/2</f>
        <v>21000</v>
      </c>
      <c r="L71" s="20"/>
    </row>
    <row r="72" spans="1:12" x14ac:dyDescent="0.3">
      <c r="A72" s="2">
        <v>70</v>
      </c>
      <c r="B72" s="2"/>
      <c r="C72" s="2" t="s">
        <v>194</v>
      </c>
      <c r="D72" s="2" t="s">
        <v>193</v>
      </c>
      <c r="E72" s="8">
        <v>1</v>
      </c>
      <c r="F72" s="7"/>
      <c r="G72" s="36"/>
      <c r="H72" s="26">
        <v>7000</v>
      </c>
      <c r="I72" s="20">
        <f t="shared" si="7"/>
        <v>42000</v>
      </c>
      <c r="J72" s="2" t="s">
        <v>1</v>
      </c>
      <c r="K72" s="26">
        <f t="shared" si="8"/>
        <v>21000</v>
      </c>
      <c r="L72" s="20"/>
    </row>
    <row r="73" spans="1:12" x14ac:dyDescent="0.3">
      <c r="A73" s="2"/>
      <c r="B73" s="2"/>
      <c r="D73" s="2" t="s">
        <v>114</v>
      </c>
      <c r="E73" s="8"/>
      <c r="F73" s="7"/>
      <c r="G73" s="36"/>
      <c r="H73" s="26"/>
      <c r="I73" s="20"/>
      <c r="J73" s="2"/>
      <c r="K73" s="26"/>
      <c r="L73" s="20"/>
    </row>
    <row r="74" spans="1:12" x14ac:dyDescent="0.3">
      <c r="A74" s="2"/>
      <c r="B74" s="2"/>
      <c r="D74" s="2" t="s">
        <v>114</v>
      </c>
      <c r="E74" s="8"/>
      <c r="F74" s="7"/>
      <c r="G74" s="36"/>
      <c r="H74" s="26"/>
      <c r="I74" s="20"/>
      <c r="J74" s="2"/>
      <c r="K74" s="26"/>
      <c r="L74" s="20"/>
    </row>
    <row r="75" spans="1:12" x14ac:dyDescent="0.3">
      <c r="A75" s="2"/>
      <c r="B75" s="2"/>
      <c r="D75" s="2" t="s">
        <v>16</v>
      </c>
      <c r="E75" s="8">
        <v>2</v>
      </c>
      <c r="F75" s="7">
        <v>2000</v>
      </c>
      <c r="G75" s="7">
        <f t="shared" ref="G75:G80" si="9">E75*F75</f>
        <v>4000</v>
      </c>
      <c r="H75" s="2"/>
      <c r="I75" s="26">
        <f>G75*6</f>
        <v>24000</v>
      </c>
      <c r="J75" s="2" t="s">
        <v>1</v>
      </c>
      <c r="K75" s="26">
        <f t="shared" ref="K75:K80" si="10">I75/2</f>
        <v>12000</v>
      </c>
      <c r="L75" s="26"/>
    </row>
    <row r="76" spans="1:12" x14ac:dyDescent="0.3">
      <c r="A76" s="2"/>
      <c r="B76" s="2"/>
      <c r="D76" s="2" t="s">
        <v>15</v>
      </c>
      <c r="E76" s="8">
        <v>2</v>
      </c>
      <c r="F76" s="7">
        <v>500</v>
      </c>
      <c r="G76" s="7">
        <f t="shared" si="9"/>
        <v>1000</v>
      </c>
      <c r="H76" s="2"/>
      <c r="I76" s="26">
        <f>G76*6</f>
        <v>6000</v>
      </c>
      <c r="J76" s="2" t="s">
        <v>1</v>
      </c>
      <c r="K76" s="26">
        <f t="shared" si="10"/>
        <v>3000</v>
      </c>
      <c r="L76" s="26"/>
    </row>
    <row r="77" spans="1:12" x14ac:dyDescent="0.3">
      <c r="A77" s="2"/>
      <c r="B77" s="2"/>
      <c r="D77" s="2" t="s">
        <v>4</v>
      </c>
      <c r="E77" s="8">
        <v>2</v>
      </c>
      <c r="F77" s="7">
        <v>200</v>
      </c>
      <c r="G77" s="7">
        <f t="shared" si="9"/>
        <v>400</v>
      </c>
      <c r="H77" s="26"/>
      <c r="I77" s="26">
        <f>G77*6</f>
        <v>2400</v>
      </c>
      <c r="J77" s="2" t="s">
        <v>1</v>
      </c>
      <c r="K77" s="26">
        <f t="shared" si="10"/>
        <v>1200</v>
      </c>
      <c r="L77" s="26"/>
    </row>
    <row r="78" spans="1:12" x14ac:dyDescent="0.3">
      <c r="A78" s="2"/>
      <c r="B78" s="2"/>
      <c r="D78" s="2" t="s">
        <v>3</v>
      </c>
      <c r="E78" s="8">
        <v>2</v>
      </c>
      <c r="F78" s="7">
        <v>2000</v>
      </c>
      <c r="G78" s="7">
        <f t="shared" si="9"/>
        <v>4000</v>
      </c>
      <c r="H78" s="26"/>
      <c r="I78" s="26">
        <f>G77*6</f>
        <v>2400</v>
      </c>
      <c r="J78" s="2" t="s">
        <v>1</v>
      </c>
      <c r="K78" s="26">
        <f t="shared" si="10"/>
        <v>1200</v>
      </c>
      <c r="L78" s="26"/>
    </row>
    <row r="79" spans="1:12" x14ac:dyDescent="0.3">
      <c r="A79" s="2"/>
      <c r="B79" s="2"/>
      <c r="D79" s="2" t="s">
        <v>14</v>
      </c>
      <c r="E79" s="8">
        <v>2</v>
      </c>
      <c r="F79" s="7">
        <v>17000</v>
      </c>
      <c r="G79" s="7">
        <f t="shared" si="9"/>
        <v>34000</v>
      </c>
      <c r="H79" s="26"/>
      <c r="I79" s="26">
        <f>G79</f>
        <v>34000</v>
      </c>
      <c r="J79" s="2" t="s">
        <v>1</v>
      </c>
      <c r="K79" s="26">
        <f t="shared" si="10"/>
        <v>17000</v>
      </c>
      <c r="L79" s="26"/>
    </row>
    <row r="80" spans="1:12" x14ac:dyDescent="0.3">
      <c r="A80" s="2"/>
      <c r="B80" s="2"/>
      <c r="D80" s="2" t="s">
        <v>10</v>
      </c>
      <c r="E80" s="8">
        <v>2</v>
      </c>
      <c r="F80" s="7">
        <v>9000</v>
      </c>
      <c r="G80" s="7">
        <f t="shared" si="9"/>
        <v>18000</v>
      </c>
      <c r="H80" s="26"/>
      <c r="I80" s="26">
        <f>G80</f>
        <v>18000</v>
      </c>
      <c r="J80" s="2" t="s">
        <v>1</v>
      </c>
      <c r="K80" s="26">
        <f t="shared" si="10"/>
        <v>9000</v>
      </c>
      <c r="L80" s="26"/>
    </row>
    <row r="81" spans="1:12" ht="15" thickBot="1" x14ac:dyDescent="0.35">
      <c r="A81" s="2"/>
      <c r="B81" s="2"/>
      <c r="D81" s="24" t="s">
        <v>0</v>
      </c>
      <c r="E81" s="8"/>
      <c r="F81" s="7"/>
      <c r="G81" s="23">
        <f>G75+G76+G77+G78+G79+G80</f>
        <v>61400</v>
      </c>
      <c r="H81" s="26"/>
      <c r="I81" s="21">
        <f>I71+I72+I75+I76+I77+I78+I79+I80</f>
        <v>170800</v>
      </c>
      <c r="J81" s="26"/>
      <c r="K81" s="21">
        <f>K71+K72+K75+K76+K77+K78+K79+K80</f>
        <v>85400</v>
      </c>
      <c r="L81" s="21">
        <f>K81</f>
        <v>85400</v>
      </c>
    </row>
    <row r="82" spans="1:12" ht="15" thickTop="1" x14ac:dyDescent="0.3">
      <c r="A82" s="17"/>
      <c r="B82" s="17"/>
      <c r="C82" s="17"/>
      <c r="D82" s="17"/>
      <c r="E82" s="19"/>
      <c r="F82" s="18"/>
      <c r="G82" s="18"/>
      <c r="H82" s="16"/>
      <c r="I82" s="16"/>
      <c r="J82" s="17"/>
      <c r="K82" s="16"/>
      <c r="L82" s="16"/>
    </row>
    <row r="83" spans="1:12" x14ac:dyDescent="0.3">
      <c r="A83" s="2">
        <v>71</v>
      </c>
      <c r="B83" s="2"/>
      <c r="C83" s="2" t="s">
        <v>195</v>
      </c>
      <c r="D83" s="2" t="s">
        <v>196</v>
      </c>
      <c r="E83" s="8">
        <v>1</v>
      </c>
      <c r="F83" s="7"/>
      <c r="G83" s="36"/>
      <c r="H83" s="26">
        <v>7000</v>
      </c>
      <c r="I83" s="20">
        <f t="shared" ref="I83:I84" si="11">H83*6</f>
        <v>42000</v>
      </c>
      <c r="J83" s="2" t="s">
        <v>1</v>
      </c>
      <c r="K83" s="26">
        <f t="shared" ref="K83:K84" si="12">I83/2</f>
        <v>21000</v>
      </c>
      <c r="L83" s="20"/>
    </row>
    <row r="84" spans="1:12" x14ac:dyDescent="0.3">
      <c r="A84" s="2">
        <v>72</v>
      </c>
      <c r="B84" s="2"/>
      <c r="C84" s="2" t="s">
        <v>197</v>
      </c>
      <c r="D84" s="2" t="s">
        <v>196</v>
      </c>
      <c r="E84" s="8">
        <v>1</v>
      </c>
      <c r="F84" s="7"/>
      <c r="G84" s="36"/>
      <c r="H84" s="26">
        <v>7000</v>
      </c>
      <c r="I84" s="20">
        <f t="shared" si="11"/>
        <v>42000</v>
      </c>
      <c r="J84" s="2" t="s">
        <v>1</v>
      </c>
      <c r="K84" s="26">
        <f t="shared" si="12"/>
        <v>21000</v>
      </c>
      <c r="L84" s="20"/>
    </row>
    <row r="85" spans="1:12" x14ac:dyDescent="0.3">
      <c r="A85" s="2"/>
      <c r="B85" s="2"/>
      <c r="D85" s="2" t="s">
        <v>114</v>
      </c>
      <c r="E85" s="8"/>
      <c r="F85" s="7"/>
      <c r="G85" s="36"/>
      <c r="H85" s="26"/>
      <c r="I85" s="20"/>
      <c r="J85" s="2"/>
      <c r="K85" s="26"/>
      <c r="L85" s="20"/>
    </row>
    <row r="86" spans="1:12" x14ac:dyDescent="0.3">
      <c r="A86" s="2"/>
      <c r="B86" s="2"/>
      <c r="D86" s="2" t="s">
        <v>114</v>
      </c>
      <c r="E86" s="8"/>
      <c r="F86" s="7"/>
      <c r="G86" s="36"/>
      <c r="H86" s="26"/>
      <c r="I86" s="20"/>
      <c r="J86" s="2"/>
      <c r="K86" s="26"/>
      <c r="L86" s="20"/>
    </row>
    <row r="87" spans="1:12" x14ac:dyDescent="0.3">
      <c r="A87" s="2"/>
      <c r="B87" s="2"/>
      <c r="D87" s="2" t="s">
        <v>16</v>
      </c>
      <c r="E87" s="8">
        <v>2</v>
      </c>
      <c r="F87" s="7">
        <v>2000</v>
      </c>
      <c r="G87" s="7">
        <f t="shared" ref="G87:G92" si="13">E87*F87</f>
        <v>4000</v>
      </c>
      <c r="H87" s="26"/>
      <c r="I87" s="26">
        <f>G87*6</f>
        <v>24000</v>
      </c>
      <c r="J87" s="2" t="s">
        <v>1</v>
      </c>
      <c r="K87" s="26">
        <f t="shared" ref="K87:K92" si="14">I87/2</f>
        <v>12000</v>
      </c>
      <c r="L87" s="20"/>
    </row>
    <row r="88" spans="1:12" x14ac:dyDescent="0.3">
      <c r="A88" s="2"/>
      <c r="B88" s="2"/>
      <c r="D88" s="2" t="s">
        <v>15</v>
      </c>
      <c r="E88" s="2">
        <v>2</v>
      </c>
      <c r="F88" s="7">
        <v>500</v>
      </c>
      <c r="G88" s="7">
        <f t="shared" si="13"/>
        <v>1000</v>
      </c>
      <c r="H88" s="2"/>
      <c r="I88" s="26">
        <f>G88*6</f>
        <v>6000</v>
      </c>
      <c r="J88" s="2" t="s">
        <v>1</v>
      </c>
      <c r="K88" s="26">
        <f t="shared" si="14"/>
        <v>3000</v>
      </c>
      <c r="L88" s="26"/>
    </row>
    <row r="89" spans="1:12" x14ac:dyDescent="0.3">
      <c r="A89" s="2"/>
      <c r="B89" s="2"/>
      <c r="D89" s="2" t="s">
        <v>4</v>
      </c>
      <c r="E89" s="2">
        <v>2</v>
      </c>
      <c r="F89" s="7">
        <v>200</v>
      </c>
      <c r="G89" s="7">
        <f t="shared" si="13"/>
        <v>400</v>
      </c>
      <c r="H89" s="26"/>
      <c r="I89" s="26">
        <f>G89*6</f>
        <v>2400</v>
      </c>
      <c r="J89" s="2" t="s">
        <v>1</v>
      </c>
      <c r="K89" s="26">
        <f t="shared" si="14"/>
        <v>1200</v>
      </c>
      <c r="L89" s="26"/>
    </row>
    <row r="90" spans="1:12" x14ac:dyDescent="0.3">
      <c r="A90" s="2"/>
      <c r="B90" s="2"/>
      <c r="D90" s="2" t="s">
        <v>3</v>
      </c>
      <c r="E90" s="2">
        <v>2</v>
      </c>
      <c r="F90" s="7">
        <v>2000</v>
      </c>
      <c r="G90" s="7">
        <f t="shared" si="13"/>
        <v>4000</v>
      </c>
      <c r="H90" s="26"/>
      <c r="I90" s="26">
        <f>G89*6</f>
        <v>2400</v>
      </c>
      <c r="J90" s="2" t="s">
        <v>1</v>
      </c>
      <c r="K90" s="26">
        <f t="shared" si="14"/>
        <v>1200</v>
      </c>
      <c r="L90" s="26"/>
    </row>
    <row r="91" spans="1:12" x14ac:dyDescent="0.3">
      <c r="A91" s="2"/>
      <c r="B91" s="2"/>
      <c r="D91" s="2" t="s">
        <v>14</v>
      </c>
      <c r="E91" s="2">
        <v>2</v>
      </c>
      <c r="F91" s="7">
        <v>17000</v>
      </c>
      <c r="G91" s="7">
        <f t="shared" si="13"/>
        <v>34000</v>
      </c>
      <c r="H91" s="26"/>
      <c r="I91" s="26">
        <f>G91</f>
        <v>34000</v>
      </c>
      <c r="J91" s="2" t="s">
        <v>1</v>
      </c>
      <c r="K91" s="26">
        <f t="shared" si="14"/>
        <v>17000</v>
      </c>
      <c r="L91" s="26"/>
    </row>
    <row r="92" spans="1:12" x14ac:dyDescent="0.3">
      <c r="A92" s="2"/>
      <c r="B92" s="2"/>
      <c r="D92" s="2" t="s">
        <v>10</v>
      </c>
      <c r="E92" s="2">
        <v>2</v>
      </c>
      <c r="F92" s="7">
        <v>9000</v>
      </c>
      <c r="G92" s="7">
        <f t="shared" si="13"/>
        <v>18000</v>
      </c>
      <c r="H92" s="26"/>
      <c r="I92" s="26">
        <f>G92</f>
        <v>18000</v>
      </c>
      <c r="J92" s="2" t="s">
        <v>1</v>
      </c>
      <c r="K92" s="26">
        <f t="shared" si="14"/>
        <v>9000</v>
      </c>
      <c r="L92" s="26"/>
    </row>
    <row r="93" spans="1:12" ht="15" thickBot="1" x14ac:dyDescent="0.35">
      <c r="A93" s="2"/>
      <c r="B93" s="2"/>
      <c r="D93" s="24" t="s">
        <v>0</v>
      </c>
      <c r="E93" s="8"/>
      <c r="F93" s="7"/>
      <c r="G93" s="23">
        <f>G87+G88+G89+G90+G91+G92</f>
        <v>61400</v>
      </c>
      <c r="H93" s="26"/>
      <c r="I93" s="21">
        <f>I83+I84+I87+I88+I89+I90+I91+I92</f>
        <v>170800</v>
      </c>
      <c r="J93" s="26"/>
      <c r="K93" s="21">
        <f>K83+K84+K87+K88+K89+K90+K91+K92</f>
        <v>85400</v>
      </c>
      <c r="L93" s="21">
        <f>K93</f>
        <v>85400</v>
      </c>
    </row>
    <row r="94" spans="1:12" ht="15" thickTop="1" x14ac:dyDescent="0.3">
      <c r="A94" s="17"/>
      <c r="B94" s="17"/>
      <c r="C94" s="17"/>
      <c r="D94" s="17"/>
      <c r="E94" s="19"/>
      <c r="F94" s="18"/>
      <c r="G94" s="18"/>
      <c r="H94" s="16"/>
      <c r="I94" s="16"/>
      <c r="J94" s="17"/>
      <c r="K94" s="16"/>
      <c r="L94" s="16"/>
    </row>
    <row r="95" spans="1:12" x14ac:dyDescent="0.3">
      <c r="A95" s="2">
        <v>73</v>
      </c>
      <c r="B95" s="2"/>
      <c r="C95" s="2" t="s">
        <v>198</v>
      </c>
      <c r="D95" s="2" t="s">
        <v>199</v>
      </c>
      <c r="E95" s="8"/>
      <c r="F95" s="7"/>
      <c r="G95" s="36"/>
      <c r="H95" s="26">
        <v>7000</v>
      </c>
      <c r="I95" s="20">
        <f t="shared" ref="I95:I96" si="15">H95*6</f>
        <v>42000</v>
      </c>
      <c r="J95" s="2" t="s">
        <v>1</v>
      </c>
      <c r="K95" s="26">
        <f t="shared" ref="K95:K96" si="16">I95/2</f>
        <v>21000</v>
      </c>
      <c r="L95" s="20"/>
    </row>
    <row r="96" spans="1:12" x14ac:dyDescent="0.3">
      <c r="A96" s="2">
        <v>74</v>
      </c>
      <c r="B96" s="2"/>
      <c r="C96" s="2" t="s">
        <v>200</v>
      </c>
      <c r="D96" s="2" t="s">
        <v>199</v>
      </c>
      <c r="E96" s="8"/>
      <c r="F96" s="7"/>
      <c r="G96" s="36"/>
      <c r="H96" s="26">
        <v>7000</v>
      </c>
      <c r="I96" s="20">
        <f t="shared" si="15"/>
        <v>42000</v>
      </c>
      <c r="J96" s="2" t="s">
        <v>1</v>
      </c>
      <c r="K96" s="26">
        <f t="shared" si="16"/>
        <v>21000</v>
      </c>
      <c r="L96" s="20"/>
    </row>
    <row r="97" spans="1:12" x14ac:dyDescent="0.3">
      <c r="A97" s="2"/>
      <c r="B97" s="2"/>
      <c r="D97" s="2" t="s">
        <v>114</v>
      </c>
      <c r="E97" s="8"/>
      <c r="F97" s="7"/>
      <c r="G97" s="36"/>
      <c r="H97" s="26"/>
      <c r="I97" s="20"/>
      <c r="J97" s="2"/>
      <c r="K97" s="26"/>
      <c r="L97" s="20"/>
    </row>
    <row r="98" spans="1:12" x14ac:dyDescent="0.3">
      <c r="A98" s="2"/>
      <c r="B98" s="2"/>
      <c r="D98" s="2" t="s">
        <v>114</v>
      </c>
      <c r="E98" s="8"/>
      <c r="F98" s="7"/>
      <c r="G98" s="36"/>
      <c r="H98" s="26"/>
      <c r="I98" s="20"/>
      <c r="J98" s="2"/>
      <c r="K98" s="26"/>
      <c r="L98" s="20"/>
    </row>
    <row r="99" spans="1:12" x14ac:dyDescent="0.3">
      <c r="A99" s="2"/>
      <c r="B99" s="2"/>
      <c r="D99" s="2" t="s">
        <v>201</v>
      </c>
      <c r="E99" s="8"/>
      <c r="F99" s="7"/>
      <c r="G99" s="36"/>
      <c r="H99" s="26"/>
      <c r="I99" s="20"/>
      <c r="J99" s="2"/>
      <c r="K99" s="26"/>
      <c r="L99" s="20"/>
    </row>
    <row r="100" spans="1:12" x14ac:dyDescent="0.3">
      <c r="A100" s="2"/>
      <c r="B100" s="2"/>
      <c r="D100" s="2" t="s">
        <v>202</v>
      </c>
      <c r="E100" s="8"/>
      <c r="F100" s="7"/>
      <c r="G100" s="36"/>
      <c r="H100" s="26"/>
      <c r="I100" s="20"/>
      <c r="J100" s="2"/>
      <c r="K100" s="26"/>
      <c r="L100" s="20"/>
    </row>
    <row r="101" spans="1:12" x14ac:dyDescent="0.3">
      <c r="A101" s="2"/>
      <c r="B101" s="2"/>
      <c r="D101" s="2" t="s">
        <v>16</v>
      </c>
      <c r="E101" s="2">
        <v>2</v>
      </c>
      <c r="F101" s="26">
        <v>15000</v>
      </c>
      <c r="G101" s="7">
        <f>F101*E101</f>
        <v>30000</v>
      </c>
      <c r="H101" s="26"/>
      <c r="I101" s="26">
        <f t="shared" ref="I101:I107" si="17">G101*6</f>
        <v>180000</v>
      </c>
      <c r="J101" s="2" t="s">
        <v>1</v>
      </c>
      <c r="K101" s="26">
        <f>G101/2</f>
        <v>15000</v>
      </c>
      <c r="L101" s="20"/>
    </row>
    <row r="102" spans="1:12" x14ac:dyDescent="0.3">
      <c r="A102" s="2"/>
      <c r="B102" s="2"/>
      <c r="D102" s="2" t="s">
        <v>15</v>
      </c>
      <c r="E102" s="2">
        <v>2</v>
      </c>
      <c r="F102" s="7">
        <v>500</v>
      </c>
      <c r="G102" s="26">
        <f>F102*E102</f>
        <v>1000</v>
      </c>
      <c r="H102" s="2"/>
      <c r="I102" s="26">
        <f t="shared" si="17"/>
        <v>6000</v>
      </c>
      <c r="J102" s="2" t="s">
        <v>1</v>
      </c>
      <c r="K102" s="26">
        <f>G102/2</f>
        <v>500</v>
      </c>
      <c r="L102" s="20"/>
    </row>
    <row r="103" spans="1:12" x14ac:dyDescent="0.3">
      <c r="A103" s="2"/>
      <c r="B103" s="2"/>
      <c r="D103" s="2" t="s">
        <v>22</v>
      </c>
      <c r="E103" s="2">
        <v>2</v>
      </c>
      <c r="F103" s="26">
        <v>5000</v>
      </c>
      <c r="G103" s="26">
        <f>F103*E103</f>
        <v>10000</v>
      </c>
      <c r="H103" s="2"/>
      <c r="I103" s="26">
        <f t="shared" si="17"/>
        <v>60000</v>
      </c>
      <c r="J103" s="2" t="s">
        <v>1</v>
      </c>
      <c r="K103" s="26">
        <f t="shared" ref="K103:K107" si="18">G103/2</f>
        <v>5000</v>
      </c>
      <c r="L103" s="20"/>
    </row>
    <row r="104" spans="1:12" x14ac:dyDescent="0.3">
      <c r="A104" s="2"/>
      <c r="B104" s="2"/>
      <c r="D104" s="2" t="s">
        <v>21</v>
      </c>
      <c r="E104" s="2">
        <v>2</v>
      </c>
      <c r="F104" s="26">
        <v>1000</v>
      </c>
      <c r="G104" s="26">
        <f>F104*E104</f>
        <v>2000</v>
      </c>
      <c r="H104" s="2"/>
      <c r="I104" s="26">
        <f t="shared" si="17"/>
        <v>12000</v>
      </c>
      <c r="J104" s="2" t="s">
        <v>1</v>
      </c>
      <c r="K104" s="26">
        <f t="shared" si="18"/>
        <v>1000</v>
      </c>
      <c r="L104" s="20"/>
    </row>
    <row r="105" spans="1:12" x14ac:dyDescent="0.3">
      <c r="A105" s="2"/>
      <c r="B105" s="2"/>
      <c r="D105" s="26" t="s">
        <v>20</v>
      </c>
      <c r="E105" s="2">
        <v>2</v>
      </c>
      <c r="F105" s="26">
        <v>10000</v>
      </c>
      <c r="G105" s="26">
        <f>F105*E105</f>
        <v>20000</v>
      </c>
      <c r="H105" s="2"/>
      <c r="I105" s="26">
        <f t="shared" si="17"/>
        <v>120000</v>
      </c>
      <c r="J105" s="2" t="s">
        <v>1</v>
      </c>
      <c r="K105" s="26">
        <f t="shared" si="18"/>
        <v>10000</v>
      </c>
      <c r="L105" s="55"/>
    </row>
    <row r="106" spans="1:12" x14ac:dyDescent="0.3">
      <c r="A106" s="2"/>
      <c r="B106" s="2"/>
      <c r="D106" s="2" t="s">
        <v>4</v>
      </c>
      <c r="E106" s="2">
        <v>2</v>
      </c>
      <c r="F106" s="7">
        <v>200</v>
      </c>
      <c r="G106" s="7">
        <f>E106*F106</f>
        <v>400</v>
      </c>
      <c r="H106" s="26"/>
      <c r="I106" s="26">
        <f t="shared" si="17"/>
        <v>2400</v>
      </c>
      <c r="J106" s="2" t="s">
        <v>1</v>
      </c>
      <c r="K106" s="26">
        <f t="shared" si="18"/>
        <v>200</v>
      </c>
      <c r="L106" s="26"/>
    </row>
    <row r="107" spans="1:12" x14ac:dyDescent="0.3">
      <c r="A107" s="2"/>
      <c r="B107" s="2"/>
      <c r="D107" s="2" t="s">
        <v>3</v>
      </c>
      <c r="E107" s="2">
        <v>2</v>
      </c>
      <c r="F107" s="7">
        <v>2000</v>
      </c>
      <c r="G107" s="7">
        <f>E107*F107</f>
        <v>4000</v>
      </c>
      <c r="H107" s="26"/>
      <c r="I107" s="26">
        <f t="shared" si="17"/>
        <v>24000</v>
      </c>
      <c r="J107" s="2" t="s">
        <v>1</v>
      </c>
      <c r="K107" s="26">
        <f t="shared" si="18"/>
        <v>2000</v>
      </c>
      <c r="L107" s="26"/>
    </row>
    <row r="108" spans="1:12" x14ac:dyDescent="0.3">
      <c r="A108" s="2"/>
      <c r="B108" s="2"/>
      <c r="D108" s="2" t="s">
        <v>14</v>
      </c>
      <c r="E108" s="2">
        <v>2</v>
      </c>
      <c r="F108" s="7">
        <v>17000</v>
      </c>
      <c r="G108" s="7">
        <f>E108*F108</f>
        <v>34000</v>
      </c>
      <c r="H108" s="26"/>
      <c r="I108" s="26">
        <f>G108</f>
        <v>34000</v>
      </c>
      <c r="J108" s="2" t="s">
        <v>1</v>
      </c>
      <c r="K108" s="26">
        <f>I108/2</f>
        <v>17000</v>
      </c>
      <c r="L108" s="26"/>
    </row>
    <row r="109" spans="1:12" x14ac:dyDescent="0.3">
      <c r="A109" s="2"/>
      <c r="B109" s="2"/>
      <c r="D109" s="2" t="s">
        <v>10</v>
      </c>
      <c r="E109" s="2">
        <v>2</v>
      </c>
      <c r="F109" s="7">
        <v>9000</v>
      </c>
      <c r="G109" s="7">
        <f>E109*F109</f>
        <v>18000</v>
      </c>
      <c r="H109" s="26"/>
      <c r="I109" s="26">
        <f>G109</f>
        <v>18000</v>
      </c>
      <c r="J109" s="2" t="s">
        <v>1</v>
      </c>
      <c r="K109" s="26">
        <f>I109/2</f>
        <v>9000</v>
      </c>
      <c r="L109" s="26"/>
    </row>
    <row r="110" spans="1:12" ht="15" thickBot="1" x14ac:dyDescent="0.35">
      <c r="A110" s="2"/>
      <c r="B110" s="2"/>
      <c r="D110" s="24" t="s">
        <v>0</v>
      </c>
      <c r="E110" s="8"/>
      <c r="F110" s="7"/>
      <c r="G110" s="23"/>
      <c r="H110" s="26"/>
      <c r="I110" s="21">
        <f>I95+I96+I101+I102+I103+I104+I105+I106+I107+I108+I109</f>
        <v>540400</v>
      </c>
      <c r="J110" s="26"/>
      <c r="K110" s="21">
        <f>K95+K96+K101+K102+K103+K104+K105+K106+K107+K108+K109</f>
        <v>101700</v>
      </c>
      <c r="L110" s="21">
        <f>K110</f>
        <v>101700</v>
      </c>
    </row>
    <row r="111" spans="1:12" ht="15" thickTop="1" x14ac:dyDescent="0.3">
      <c r="A111" s="17"/>
      <c r="B111" s="17"/>
      <c r="C111" s="17"/>
      <c r="D111" s="17"/>
      <c r="E111" s="19"/>
      <c r="F111" s="18"/>
      <c r="G111" s="18"/>
      <c r="H111" s="16"/>
      <c r="I111" s="16"/>
      <c r="J111" s="17"/>
      <c r="K111" s="16"/>
      <c r="L111" s="16"/>
    </row>
    <row r="112" spans="1:12" x14ac:dyDescent="0.3">
      <c r="A112" s="2">
        <v>75</v>
      </c>
      <c r="B112" s="2"/>
      <c r="C112" s="2" t="s">
        <v>203</v>
      </c>
      <c r="D112" s="2" t="s">
        <v>204</v>
      </c>
      <c r="E112" s="8">
        <v>1</v>
      </c>
      <c r="F112" s="7"/>
      <c r="G112" s="36"/>
      <c r="H112" s="26">
        <v>7000</v>
      </c>
      <c r="I112" s="20">
        <f t="shared" ref="I112:I113" si="19">H112*6</f>
        <v>42000</v>
      </c>
      <c r="J112" s="2" t="s">
        <v>1</v>
      </c>
      <c r="K112" s="26">
        <f t="shared" ref="K112:K113" si="20">I112/2</f>
        <v>21000</v>
      </c>
      <c r="L112" s="20"/>
    </row>
    <row r="113" spans="1:12" x14ac:dyDescent="0.3">
      <c r="A113" s="2">
        <v>76</v>
      </c>
      <c r="B113" s="2"/>
      <c r="C113" s="2" t="s">
        <v>205</v>
      </c>
      <c r="D113" s="2" t="s">
        <v>204</v>
      </c>
      <c r="E113" s="8">
        <v>1</v>
      </c>
      <c r="F113" s="7"/>
      <c r="G113" s="36"/>
      <c r="H113" s="26">
        <v>7000</v>
      </c>
      <c r="I113" s="20">
        <f t="shared" si="19"/>
        <v>42000</v>
      </c>
      <c r="J113" s="2" t="s">
        <v>1</v>
      </c>
      <c r="K113" s="26">
        <f t="shared" si="20"/>
        <v>21000</v>
      </c>
      <c r="L113" s="20"/>
    </row>
    <row r="114" spans="1:12" x14ac:dyDescent="0.3">
      <c r="A114" s="2"/>
      <c r="B114" s="2"/>
      <c r="D114" s="2" t="s">
        <v>114</v>
      </c>
      <c r="E114" s="8"/>
      <c r="F114" s="7"/>
      <c r="G114" s="36"/>
      <c r="H114" s="26"/>
      <c r="I114" s="20"/>
      <c r="J114" s="2"/>
      <c r="K114" s="26"/>
      <c r="L114" s="20"/>
    </row>
    <row r="115" spans="1:12" x14ac:dyDescent="0.3">
      <c r="A115" s="2"/>
      <c r="B115" s="2"/>
      <c r="D115" s="2" t="s">
        <v>114</v>
      </c>
      <c r="E115" s="8"/>
      <c r="F115" s="7"/>
      <c r="G115" s="36"/>
      <c r="H115" s="26"/>
      <c r="I115" s="20"/>
      <c r="J115" s="2"/>
      <c r="K115" s="26"/>
      <c r="L115" s="20"/>
    </row>
    <row r="116" spans="1:12" x14ac:dyDescent="0.3">
      <c r="A116" s="2"/>
      <c r="B116" s="2"/>
      <c r="D116" s="2" t="s">
        <v>206</v>
      </c>
      <c r="E116" s="8"/>
      <c r="F116" s="7"/>
      <c r="G116" s="36"/>
      <c r="H116" s="26"/>
      <c r="I116" s="20"/>
      <c r="J116" s="2"/>
      <c r="K116" s="26"/>
      <c r="L116" s="20"/>
    </row>
    <row r="117" spans="1:12" x14ac:dyDescent="0.3">
      <c r="A117" s="2"/>
      <c r="B117" s="2"/>
      <c r="D117" s="2" t="s">
        <v>207</v>
      </c>
      <c r="E117" s="8"/>
      <c r="F117" s="7"/>
      <c r="G117" s="36"/>
      <c r="H117" s="26"/>
      <c r="I117" s="20"/>
      <c r="J117" s="2"/>
      <c r="K117" s="26"/>
      <c r="L117" s="20"/>
    </row>
    <row r="118" spans="1:12" x14ac:dyDescent="0.3">
      <c r="A118" s="2"/>
      <c r="B118" s="2"/>
      <c r="D118" s="2" t="s">
        <v>16</v>
      </c>
      <c r="E118" s="8">
        <v>2</v>
      </c>
      <c r="F118" s="7">
        <v>3000</v>
      </c>
      <c r="G118" s="7">
        <f t="shared" ref="G118:G123" si="21">E118*F118</f>
        <v>6000</v>
      </c>
      <c r="H118" s="26"/>
      <c r="I118" s="26">
        <f>G118*6</f>
        <v>36000</v>
      </c>
      <c r="J118" s="2" t="s">
        <v>1</v>
      </c>
      <c r="K118" s="26">
        <f t="shared" ref="K118:K123" si="22">I118/2</f>
        <v>18000</v>
      </c>
      <c r="L118" s="20"/>
    </row>
    <row r="119" spans="1:12" x14ac:dyDescent="0.3">
      <c r="A119" s="2"/>
      <c r="B119" s="2"/>
      <c r="D119" s="2" t="s">
        <v>15</v>
      </c>
      <c r="E119" s="2">
        <v>2</v>
      </c>
      <c r="F119" s="7">
        <v>500</v>
      </c>
      <c r="G119" s="7">
        <f t="shared" si="21"/>
        <v>1000</v>
      </c>
      <c r="H119" s="2"/>
      <c r="I119" s="26">
        <f>G119*6</f>
        <v>6000</v>
      </c>
      <c r="J119" s="2" t="s">
        <v>1</v>
      </c>
      <c r="K119" s="26">
        <f t="shared" si="22"/>
        <v>3000</v>
      </c>
      <c r="L119" s="26"/>
    </row>
    <row r="120" spans="1:12" x14ac:dyDescent="0.3">
      <c r="A120" s="2"/>
      <c r="B120" s="2"/>
      <c r="D120" s="2" t="s">
        <v>4</v>
      </c>
      <c r="E120" s="8">
        <v>2</v>
      </c>
      <c r="F120" s="7">
        <v>200</v>
      </c>
      <c r="G120" s="7">
        <f t="shared" si="21"/>
        <v>400</v>
      </c>
      <c r="H120" s="26"/>
      <c r="I120" s="26">
        <f>G120*6</f>
        <v>2400</v>
      </c>
      <c r="J120" s="2" t="s">
        <v>1</v>
      </c>
      <c r="K120" s="26">
        <f t="shared" si="22"/>
        <v>1200</v>
      </c>
      <c r="L120" s="26"/>
    </row>
    <row r="121" spans="1:12" x14ac:dyDescent="0.3">
      <c r="A121" s="2"/>
      <c r="B121" s="2"/>
      <c r="D121" s="2" t="s">
        <v>3</v>
      </c>
      <c r="E121" s="2">
        <v>2</v>
      </c>
      <c r="F121" s="7">
        <v>2000</v>
      </c>
      <c r="G121" s="7">
        <f t="shared" si="21"/>
        <v>4000</v>
      </c>
      <c r="H121" s="26"/>
      <c r="I121" s="26">
        <f>G120*6</f>
        <v>2400</v>
      </c>
      <c r="J121" s="2" t="s">
        <v>1</v>
      </c>
      <c r="K121" s="26">
        <f t="shared" si="22"/>
        <v>1200</v>
      </c>
      <c r="L121" s="26"/>
    </row>
    <row r="122" spans="1:12" x14ac:dyDescent="0.3">
      <c r="A122" s="2"/>
      <c r="B122" s="2"/>
      <c r="D122" s="2" t="s">
        <v>14</v>
      </c>
      <c r="E122" s="8">
        <v>2</v>
      </c>
      <c r="F122" s="7">
        <v>17000</v>
      </c>
      <c r="G122" s="7">
        <f t="shared" si="21"/>
        <v>34000</v>
      </c>
      <c r="H122" s="26"/>
      <c r="I122" s="26">
        <f>G122</f>
        <v>34000</v>
      </c>
      <c r="J122" s="2" t="s">
        <v>1</v>
      </c>
      <c r="K122" s="26">
        <f t="shared" si="22"/>
        <v>17000</v>
      </c>
      <c r="L122" s="26"/>
    </row>
    <row r="123" spans="1:12" x14ac:dyDescent="0.3">
      <c r="A123" s="2"/>
      <c r="B123" s="2"/>
      <c r="D123" s="2" t="s">
        <v>10</v>
      </c>
      <c r="E123" s="2">
        <v>2</v>
      </c>
      <c r="F123" s="7">
        <v>9000</v>
      </c>
      <c r="G123" s="7">
        <f t="shared" si="21"/>
        <v>18000</v>
      </c>
      <c r="H123" s="26"/>
      <c r="I123" s="26">
        <f>G123</f>
        <v>18000</v>
      </c>
      <c r="J123" s="2" t="s">
        <v>1</v>
      </c>
      <c r="K123" s="26">
        <f t="shared" si="22"/>
        <v>9000</v>
      </c>
      <c r="L123" s="26"/>
    </row>
    <row r="124" spans="1:12" ht="15" thickBot="1" x14ac:dyDescent="0.35">
      <c r="A124" s="2"/>
      <c r="B124" s="2"/>
      <c r="D124" s="24" t="s">
        <v>0</v>
      </c>
      <c r="E124" s="8"/>
      <c r="F124" s="7"/>
      <c r="G124" s="23">
        <f>G118+G119+G120+G121+G122+G123</f>
        <v>63400</v>
      </c>
      <c r="H124" s="26"/>
      <c r="I124" s="21">
        <f>I112+I113+I118+I119+I120+I121+I122+I123</f>
        <v>182800</v>
      </c>
      <c r="J124" s="26"/>
      <c r="K124" s="21">
        <f>K112+K113+K118+K119+K120+K121+K122+K123</f>
        <v>91400</v>
      </c>
      <c r="L124" s="21">
        <f>K124</f>
        <v>91400</v>
      </c>
    </row>
    <row r="125" spans="1:12" ht="15" thickTop="1" x14ac:dyDescent="0.3">
      <c r="A125" s="17"/>
      <c r="B125" s="17"/>
      <c r="C125" s="17"/>
      <c r="D125" s="17"/>
      <c r="E125" s="19"/>
      <c r="F125" s="18"/>
      <c r="G125" s="18"/>
      <c r="H125" s="16"/>
      <c r="I125" s="16"/>
      <c r="J125" s="17"/>
      <c r="K125" s="16"/>
      <c r="L125" s="16"/>
    </row>
    <row r="126" spans="1:12" x14ac:dyDescent="0.3">
      <c r="A126" s="2">
        <v>77</v>
      </c>
      <c r="B126" s="2"/>
      <c r="C126" s="2" t="s">
        <v>208</v>
      </c>
      <c r="D126" s="2" t="s">
        <v>209</v>
      </c>
      <c r="E126" s="8">
        <v>1</v>
      </c>
      <c r="F126" s="7"/>
      <c r="G126" s="36"/>
      <c r="H126" s="26">
        <v>6500</v>
      </c>
      <c r="I126" s="20">
        <f t="shared" ref="I126:I127" si="23">H126*6</f>
        <v>39000</v>
      </c>
      <c r="J126" s="2" t="s">
        <v>1</v>
      </c>
      <c r="K126" s="26">
        <f t="shared" ref="K126:K127" si="24">I126/2</f>
        <v>19500</v>
      </c>
      <c r="L126" s="20"/>
    </row>
    <row r="127" spans="1:12" x14ac:dyDescent="0.3">
      <c r="A127" s="2">
        <v>78</v>
      </c>
      <c r="B127" s="2"/>
      <c r="C127" s="2" t="s">
        <v>210</v>
      </c>
      <c r="D127" s="2" t="s">
        <v>209</v>
      </c>
      <c r="E127" s="8">
        <v>1</v>
      </c>
      <c r="F127" s="7"/>
      <c r="G127" s="36"/>
      <c r="H127" s="26">
        <v>6500</v>
      </c>
      <c r="I127" s="20">
        <f t="shared" si="23"/>
        <v>39000</v>
      </c>
      <c r="J127" s="2" t="s">
        <v>1</v>
      </c>
      <c r="K127" s="26">
        <f t="shared" si="24"/>
        <v>19500</v>
      </c>
      <c r="L127" s="20"/>
    </row>
    <row r="128" spans="1:12" x14ac:dyDescent="0.3">
      <c r="A128" s="2"/>
      <c r="B128" s="2"/>
      <c r="D128" s="2" t="s">
        <v>114</v>
      </c>
      <c r="E128" s="8"/>
      <c r="F128" s="7"/>
      <c r="G128" s="36"/>
      <c r="H128" s="26"/>
      <c r="I128" s="20"/>
      <c r="J128" s="2"/>
      <c r="K128" s="26"/>
      <c r="L128" s="20"/>
    </row>
    <row r="129" spans="1:12" x14ac:dyDescent="0.3">
      <c r="A129" s="2"/>
      <c r="B129" s="2"/>
      <c r="D129" s="2" t="s">
        <v>114</v>
      </c>
      <c r="E129" s="8"/>
      <c r="F129" s="7"/>
      <c r="G129" s="36"/>
      <c r="H129" s="26"/>
      <c r="I129" s="20"/>
      <c r="J129" s="2"/>
      <c r="K129" s="26"/>
      <c r="L129" s="20"/>
    </row>
    <row r="130" spans="1:12" x14ac:dyDescent="0.3">
      <c r="A130" s="2"/>
      <c r="B130" s="2"/>
      <c r="D130" s="2" t="s">
        <v>16</v>
      </c>
      <c r="E130" s="8">
        <v>2</v>
      </c>
      <c r="F130" s="7">
        <v>3000</v>
      </c>
      <c r="G130" s="7">
        <f t="shared" ref="G130:G135" si="25">E130*F130</f>
        <v>6000</v>
      </c>
      <c r="H130" s="26"/>
      <c r="I130" s="26">
        <f>G130*6</f>
        <v>36000</v>
      </c>
      <c r="J130" s="2" t="s">
        <v>1</v>
      </c>
      <c r="K130" s="26">
        <f t="shared" ref="K130:K135" si="26">I130/2</f>
        <v>18000</v>
      </c>
      <c r="L130" s="20"/>
    </row>
    <row r="131" spans="1:12" x14ac:dyDescent="0.3">
      <c r="A131" s="2"/>
      <c r="B131" s="2"/>
      <c r="D131" s="2" t="s">
        <v>15</v>
      </c>
      <c r="E131" s="2">
        <v>2</v>
      </c>
      <c r="F131" s="7">
        <v>500</v>
      </c>
      <c r="G131" s="7">
        <f t="shared" si="25"/>
        <v>1000</v>
      </c>
      <c r="H131" s="2"/>
      <c r="I131" s="26">
        <f>G131*6</f>
        <v>6000</v>
      </c>
      <c r="J131" s="2" t="s">
        <v>1</v>
      </c>
      <c r="K131" s="26">
        <f t="shared" si="26"/>
        <v>3000</v>
      </c>
      <c r="L131" s="26"/>
    </row>
    <row r="132" spans="1:12" x14ac:dyDescent="0.3">
      <c r="A132" s="2"/>
      <c r="B132" s="2"/>
      <c r="D132" s="2" t="s">
        <v>4</v>
      </c>
      <c r="E132" s="8">
        <v>2</v>
      </c>
      <c r="F132" s="7">
        <v>200</v>
      </c>
      <c r="G132" s="7">
        <f t="shared" si="25"/>
        <v>400</v>
      </c>
      <c r="H132" s="26"/>
      <c r="I132" s="26">
        <f>G132*6</f>
        <v>2400</v>
      </c>
      <c r="J132" s="2" t="s">
        <v>1</v>
      </c>
      <c r="K132" s="26">
        <f t="shared" si="26"/>
        <v>1200</v>
      </c>
      <c r="L132" s="26"/>
    </row>
    <row r="133" spans="1:12" x14ac:dyDescent="0.3">
      <c r="A133" s="2"/>
      <c r="B133" s="2"/>
      <c r="D133" s="2" t="s">
        <v>3</v>
      </c>
      <c r="E133" s="2">
        <v>2</v>
      </c>
      <c r="F133" s="7">
        <v>2000</v>
      </c>
      <c r="G133" s="7">
        <f t="shared" si="25"/>
        <v>4000</v>
      </c>
      <c r="H133" s="26"/>
      <c r="I133" s="26">
        <f>G132*6</f>
        <v>2400</v>
      </c>
      <c r="J133" s="2" t="s">
        <v>1</v>
      </c>
      <c r="K133" s="26">
        <f t="shared" si="26"/>
        <v>1200</v>
      </c>
      <c r="L133" s="26"/>
    </row>
    <row r="134" spans="1:12" x14ac:dyDescent="0.3">
      <c r="A134" s="2"/>
      <c r="B134" s="2"/>
      <c r="D134" s="2" t="s">
        <v>211</v>
      </c>
      <c r="E134" s="8">
        <v>2</v>
      </c>
      <c r="F134" s="7">
        <v>17000</v>
      </c>
      <c r="G134" s="7">
        <f t="shared" si="25"/>
        <v>34000</v>
      </c>
      <c r="H134" s="26"/>
      <c r="I134" s="26">
        <f>G134</f>
        <v>34000</v>
      </c>
      <c r="J134" s="2" t="s">
        <v>1</v>
      </c>
      <c r="K134" s="26">
        <f t="shared" si="26"/>
        <v>17000</v>
      </c>
      <c r="L134" s="26"/>
    </row>
    <row r="135" spans="1:12" x14ac:dyDescent="0.3">
      <c r="A135" s="2"/>
      <c r="B135" s="2"/>
      <c r="D135" s="2" t="s">
        <v>10</v>
      </c>
      <c r="E135" s="2">
        <v>2</v>
      </c>
      <c r="F135" s="7">
        <v>9000</v>
      </c>
      <c r="G135" s="7">
        <f t="shared" si="25"/>
        <v>18000</v>
      </c>
      <c r="H135" s="26"/>
      <c r="I135" s="26">
        <f>G135</f>
        <v>18000</v>
      </c>
      <c r="J135" s="2" t="s">
        <v>1</v>
      </c>
      <c r="K135" s="26">
        <f t="shared" si="26"/>
        <v>9000</v>
      </c>
      <c r="L135" s="26"/>
    </row>
    <row r="136" spans="1:12" ht="15" thickBot="1" x14ac:dyDescent="0.35">
      <c r="A136" s="2"/>
      <c r="B136" s="2"/>
      <c r="D136" s="24" t="s">
        <v>0</v>
      </c>
      <c r="E136" s="8"/>
      <c r="F136" s="7"/>
      <c r="G136" s="23">
        <f>G130+G131+G132+G133+G134+G135</f>
        <v>63400</v>
      </c>
      <c r="H136" s="26"/>
      <c r="I136" s="21">
        <f>I127+I126+I130+I131+I132+I133+I134+I135</f>
        <v>176800</v>
      </c>
      <c r="J136" s="26"/>
      <c r="K136" s="21">
        <f>K126+K127+K130+K131+K132+K133+K134+K135</f>
        <v>88400</v>
      </c>
      <c r="L136" s="21">
        <f>K136</f>
        <v>88400</v>
      </c>
    </row>
    <row r="137" spans="1:12" ht="15" thickTop="1" x14ac:dyDescent="0.3">
      <c r="A137" s="17"/>
      <c r="B137" s="17"/>
      <c r="C137" s="19"/>
      <c r="D137" s="18"/>
      <c r="E137" s="18"/>
      <c r="F137" s="16"/>
      <c r="G137" s="16"/>
      <c r="H137" s="17"/>
      <c r="I137" s="16"/>
      <c r="J137" s="16"/>
      <c r="K137" s="56"/>
      <c r="L137" s="56"/>
    </row>
    <row r="138" spans="1:12" x14ac:dyDescent="0.3">
      <c r="A138">
        <v>79</v>
      </c>
      <c r="C138" s="2" t="s">
        <v>212</v>
      </c>
      <c r="D138" s="2" t="s">
        <v>213</v>
      </c>
      <c r="E138" s="8">
        <v>1</v>
      </c>
      <c r="F138" s="7"/>
      <c r="G138" s="36"/>
      <c r="H138" s="26">
        <v>4000</v>
      </c>
      <c r="I138" s="20">
        <f t="shared" ref="I138:I141" si="27">H138*6</f>
        <v>24000</v>
      </c>
      <c r="J138" s="2" t="s">
        <v>1</v>
      </c>
      <c r="K138" s="26">
        <f t="shared" ref="K138:K141" si="28">I138/2</f>
        <v>12000</v>
      </c>
      <c r="L138" s="20"/>
    </row>
    <row r="139" spans="1:12" x14ac:dyDescent="0.3">
      <c r="A139" s="2">
        <v>80</v>
      </c>
      <c r="B139" s="2"/>
      <c r="C139" s="2" t="s">
        <v>214</v>
      </c>
      <c r="D139" s="2" t="s">
        <v>213</v>
      </c>
      <c r="E139" s="8">
        <v>1</v>
      </c>
      <c r="F139" s="7"/>
      <c r="G139" s="36"/>
      <c r="H139" s="26">
        <v>4000</v>
      </c>
      <c r="I139" s="20">
        <f t="shared" si="27"/>
        <v>24000</v>
      </c>
      <c r="J139" s="2" t="s">
        <v>1</v>
      </c>
      <c r="K139" s="26">
        <f t="shared" si="28"/>
        <v>12000</v>
      </c>
      <c r="L139" s="20"/>
    </row>
    <row r="140" spans="1:12" x14ac:dyDescent="0.3">
      <c r="A140" s="2">
        <v>81</v>
      </c>
      <c r="B140" s="2"/>
      <c r="C140" s="2" t="s">
        <v>215</v>
      </c>
      <c r="D140" s="2" t="s">
        <v>213</v>
      </c>
      <c r="E140" s="8"/>
      <c r="F140" s="7"/>
      <c r="G140" s="36"/>
      <c r="H140" s="26">
        <v>4000</v>
      </c>
      <c r="I140" s="20">
        <f t="shared" si="27"/>
        <v>24000</v>
      </c>
      <c r="J140" s="2" t="s">
        <v>1</v>
      </c>
      <c r="K140" s="26">
        <f t="shared" si="28"/>
        <v>12000</v>
      </c>
      <c r="L140" s="20"/>
    </row>
    <row r="141" spans="1:12" x14ac:dyDescent="0.3">
      <c r="A141" s="2">
        <v>82</v>
      </c>
      <c r="B141" s="2"/>
      <c r="C141" s="2" t="s">
        <v>216</v>
      </c>
      <c r="D141" s="2" t="s">
        <v>213</v>
      </c>
      <c r="H141" s="26">
        <v>4000</v>
      </c>
      <c r="I141" s="20">
        <f t="shared" si="27"/>
        <v>24000</v>
      </c>
      <c r="J141" s="2" t="s">
        <v>1</v>
      </c>
      <c r="K141" s="26">
        <f t="shared" si="28"/>
        <v>12000</v>
      </c>
    </row>
    <row r="142" spans="1:12" x14ac:dyDescent="0.3">
      <c r="A142" s="2"/>
      <c r="B142" s="2"/>
      <c r="D142" s="2" t="s">
        <v>217</v>
      </c>
      <c r="H142" s="26"/>
      <c r="I142" s="20"/>
      <c r="J142" s="2"/>
      <c r="K142" s="26"/>
    </row>
    <row r="143" spans="1:12" x14ac:dyDescent="0.3">
      <c r="A143" s="2"/>
      <c r="B143" s="2"/>
      <c r="D143" s="2" t="s">
        <v>218</v>
      </c>
      <c r="H143" s="26"/>
      <c r="I143" s="20"/>
      <c r="J143" s="2"/>
      <c r="K143" s="26"/>
    </row>
    <row r="144" spans="1:12" x14ac:dyDescent="0.3">
      <c r="A144" s="2"/>
      <c r="B144" s="2"/>
      <c r="D144" s="2" t="s">
        <v>219</v>
      </c>
      <c r="H144" s="26"/>
      <c r="I144" s="20"/>
      <c r="J144" s="2"/>
      <c r="K144" s="26"/>
    </row>
    <row r="145" spans="1:12" x14ac:dyDescent="0.3">
      <c r="A145" s="2"/>
      <c r="B145" s="2"/>
      <c r="D145" s="2" t="s">
        <v>220</v>
      </c>
      <c r="H145" s="26"/>
      <c r="I145" s="20"/>
      <c r="J145" s="2"/>
      <c r="K145" s="26"/>
    </row>
    <row r="146" spans="1:12" x14ac:dyDescent="0.3">
      <c r="A146" s="2"/>
      <c r="B146" s="2"/>
      <c r="D146" s="2" t="s">
        <v>16</v>
      </c>
      <c r="E146" s="8">
        <v>4</v>
      </c>
      <c r="F146" s="7">
        <v>1000</v>
      </c>
      <c r="G146" s="7">
        <f t="shared" ref="G146:G149" si="29">E146*F146</f>
        <v>4000</v>
      </c>
      <c r="H146" s="26"/>
      <c r="I146" s="26">
        <f>G146*6</f>
        <v>24000</v>
      </c>
      <c r="J146" s="2" t="s">
        <v>1</v>
      </c>
      <c r="K146" s="26">
        <f t="shared" ref="K146:K148" si="30">G146/2</f>
        <v>2000</v>
      </c>
      <c r="L146" s="55"/>
    </row>
    <row r="147" spans="1:12" x14ac:dyDescent="0.3">
      <c r="A147" s="2"/>
      <c r="B147" s="2"/>
      <c r="D147" s="2" t="s">
        <v>15</v>
      </c>
      <c r="E147" s="8">
        <v>4</v>
      </c>
      <c r="F147" s="7">
        <v>500</v>
      </c>
      <c r="G147" s="7">
        <f t="shared" si="29"/>
        <v>2000</v>
      </c>
      <c r="H147" s="2"/>
      <c r="I147" s="26">
        <f>G147*6</f>
        <v>12000</v>
      </c>
      <c r="J147" s="2" t="s">
        <v>1</v>
      </c>
      <c r="K147" s="26">
        <f t="shared" si="30"/>
        <v>1000</v>
      </c>
      <c r="L147" s="26"/>
    </row>
    <row r="148" spans="1:12" x14ac:dyDescent="0.3">
      <c r="A148" s="2"/>
      <c r="B148" s="2"/>
      <c r="D148" s="2" t="s">
        <v>3</v>
      </c>
      <c r="E148" s="8">
        <v>4</v>
      </c>
      <c r="F148" s="7">
        <v>500</v>
      </c>
      <c r="G148" s="7">
        <f t="shared" si="29"/>
        <v>2000</v>
      </c>
      <c r="H148" s="26"/>
      <c r="I148" s="26">
        <f>G148*6</f>
        <v>12000</v>
      </c>
      <c r="J148" s="2" t="s">
        <v>1</v>
      </c>
      <c r="K148" s="26">
        <f t="shared" si="30"/>
        <v>1000</v>
      </c>
      <c r="L148" s="26"/>
    </row>
    <row r="149" spans="1:12" x14ac:dyDescent="0.3">
      <c r="A149" s="2"/>
      <c r="B149" s="2"/>
      <c r="D149" s="2" t="s">
        <v>14</v>
      </c>
      <c r="E149" s="8">
        <v>4</v>
      </c>
      <c r="F149" s="7">
        <v>6000</v>
      </c>
      <c r="G149" s="7">
        <f t="shared" si="29"/>
        <v>24000</v>
      </c>
      <c r="H149" s="26"/>
      <c r="I149" s="26">
        <f>G149</f>
        <v>24000</v>
      </c>
      <c r="J149" s="2" t="s">
        <v>1</v>
      </c>
      <c r="K149" s="26">
        <f>I149/2</f>
        <v>12000</v>
      </c>
      <c r="L149" s="26"/>
    </row>
    <row r="150" spans="1:12" x14ac:dyDescent="0.3">
      <c r="A150" s="2"/>
      <c r="B150" s="2"/>
      <c r="D150" s="2" t="s">
        <v>10</v>
      </c>
      <c r="E150" s="8">
        <v>4</v>
      </c>
      <c r="F150" s="7">
        <v>6000</v>
      </c>
      <c r="G150" s="7">
        <f>E150*F150</f>
        <v>24000</v>
      </c>
      <c r="H150" s="26"/>
      <c r="I150" s="26">
        <f>G150</f>
        <v>24000</v>
      </c>
      <c r="J150" s="2" t="s">
        <v>1</v>
      </c>
      <c r="K150" s="26">
        <f>I150/2</f>
        <v>12000</v>
      </c>
      <c r="L150" s="26"/>
    </row>
    <row r="151" spans="1:12" ht="15" thickBot="1" x14ac:dyDescent="0.35">
      <c r="A151" s="2"/>
      <c r="B151" s="2"/>
      <c r="D151" s="24" t="s">
        <v>0</v>
      </c>
      <c r="E151" s="8"/>
      <c r="F151" s="7"/>
      <c r="G151" s="23">
        <f>G146+G147+G148+G149+G150</f>
        <v>56000</v>
      </c>
      <c r="H151" s="26"/>
      <c r="I151" s="21">
        <f>I138+I139+I140+I1368+I141+I146+I147+I148+I149+I150</f>
        <v>192000</v>
      </c>
      <c r="J151" s="26"/>
      <c r="K151" s="21">
        <f>K138+K139+K140+K141+K146+K147+K148+K149+K150</f>
        <v>76000</v>
      </c>
      <c r="L151" s="21">
        <f>K151</f>
        <v>76000</v>
      </c>
    </row>
    <row r="152" spans="1:12" ht="15" thickTop="1" x14ac:dyDescent="0.3">
      <c r="A152" s="17"/>
      <c r="B152" s="17"/>
      <c r="C152" s="17"/>
      <c r="D152" s="17"/>
      <c r="E152" s="19"/>
      <c r="F152" s="18"/>
      <c r="G152" s="18"/>
      <c r="H152" s="16"/>
      <c r="I152" s="16"/>
      <c r="J152" s="17"/>
      <c r="K152" s="16"/>
      <c r="L152" s="16"/>
    </row>
    <row r="153" spans="1:12" x14ac:dyDescent="0.3">
      <c r="A153" s="2">
        <v>83</v>
      </c>
      <c r="B153" s="2"/>
      <c r="C153" s="2" t="s">
        <v>221</v>
      </c>
      <c r="D153" s="2" t="s">
        <v>53</v>
      </c>
      <c r="E153" s="2">
        <v>1</v>
      </c>
      <c r="F153" s="7"/>
      <c r="G153" s="7"/>
      <c r="H153" s="26">
        <v>5000</v>
      </c>
      <c r="I153" s="20">
        <f>H153*6</f>
        <v>30000</v>
      </c>
      <c r="J153" s="2" t="s">
        <v>1</v>
      </c>
      <c r="K153" s="26">
        <f t="shared" ref="K153:K170" si="31">I153/2</f>
        <v>15000</v>
      </c>
      <c r="L153" s="26"/>
    </row>
    <row r="154" spans="1:12" x14ac:dyDescent="0.3">
      <c r="A154" s="2">
        <v>84</v>
      </c>
      <c r="B154" s="2"/>
      <c r="C154" s="2" t="s">
        <v>222</v>
      </c>
      <c r="D154" s="2" t="s">
        <v>53</v>
      </c>
      <c r="E154" s="2">
        <v>1</v>
      </c>
      <c r="F154" s="7"/>
      <c r="G154" s="7"/>
      <c r="H154" s="26">
        <v>5000</v>
      </c>
      <c r="I154" s="20">
        <f>H154*6</f>
        <v>30000</v>
      </c>
      <c r="J154" s="2" t="s">
        <v>1</v>
      </c>
      <c r="K154" s="26">
        <f t="shared" si="31"/>
        <v>15000</v>
      </c>
      <c r="L154" s="26"/>
    </row>
    <row r="155" spans="1:12" x14ac:dyDescent="0.3">
      <c r="A155" s="2">
        <v>85</v>
      </c>
      <c r="B155" s="2"/>
      <c r="C155" s="2" t="s">
        <v>223</v>
      </c>
      <c r="D155" s="2" t="s">
        <v>53</v>
      </c>
      <c r="E155" s="2">
        <v>1</v>
      </c>
      <c r="F155" s="7"/>
      <c r="G155" s="7"/>
      <c r="H155" s="26">
        <v>5000</v>
      </c>
      <c r="I155" s="20">
        <f>H155*6</f>
        <v>30000</v>
      </c>
      <c r="J155" s="2" t="s">
        <v>1</v>
      </c>
      <c r="K155" s="26">
        <f t="shared" si="31"/>
        <v>15000</v>
      </c>
      <c r="L155" s="26"/>
    </row>
    <row r="156" spans="1:12" x14ac:dyDescent="0.3">
      <c r="A156" s="2">
        <v>86</v>
      </c>
      <c r="B156" s="2"/>
      <c r="C156" s="2" t="s">
        <v>224</v>
      </c>
      <c r="D156" s="2" t="s">
        <v>53</v>
      </c>
      <c r="E156" s="2">
        <v>1</v>
      </c>
      <c r="F156" s="7"/>
      <c r="G156" s="7"/>
      <c r="H156" s="26">
        <v>5000</v>
      </c>
      <c r="I156" s="20">
        <f>H156*6</f>
        <v>30000</v>
      </c>
      <c r="J156" s="2" t="s">
        <v>1</v>
      </c>
      <c r="K156" s="26">
        <f t="shared" si="31"/>
        <v>15000</v>
      </c>
      <c r="L156" s="26"/>
    </row>
    <row r="157" spans="1:12" x14ac:dyDescent="0.3">
      <c r="A157" s="2"/>
      <c r="B157" s="2"/>
      <c r="D157" s="2" t="s">
        <v>114</v>
      </c>
      <c r="F157" s="7"/>
      <c r="G157" s="7"/>
      <c r="H157" s="26"/>
      <c r="I157" s="20"/>
      <c r="J157" s="2"/>
      <c r="K157" s="26"/>
      <c r="L157" s="26"/>
    </row>
    <row r="158" spans="1:12" x14ac:dyDescent="0.3">
      <c r="A158" s="2"/>
      <c r="B158" s="2"/>
      <c r="D158" s="2" t="s">
        <v>114</v>
      </c>
      <c r="F158" s="7"/>
      <c r="G158" s="7"/>
      <c r="H158" s="26"/>
      <c r="I158" s="20"/>
      <c r="J158" s="2"/>
      <c r="K158" s="26"/>
      <c r="L158" s="26"/>
    </row>
    <row r="159" spans="1:12" x14ac:dyDescent="0.3">
      <c r="A159" s="2"/>
      <c r="B159" s="2"/>
      <c r="D159" s="2" t="s">
        <v>114</v>
      </c>
      <c r="F159" s="7"/>
      <c r="G159" s="7"/>
      <c r="H159" s="26"/>
      <c r="I159" s="20"/>
      <c r="J159" s="2"/>
      <c r="K159" s="26"/>
      <c r="L159" s="26"/>
    </row>
    <row r="160" spans="1:12" x14ac:dyDescent="0.3">
      <c r="A160" s="2"/>
      <c r="B160" s="2"/>
      <c r="D160" s="2" t="s">
        <v>114</v>
      </c>
      <c r="F160" s="7"/>
      <c r="G160" s="7"/>
      <c r="H160" s="26"/>
      <c r="I160" s="20"/>
      <c r="J160" s="2"/>
      <c r="K160" s="26"/>
      <c r="L160" s="26"/>
    </row>
    <row r="161" spans="1:12" x14ac:dyDescent="0.3">
      <c r="A161" s="2"/>
      <c r="B161" s="2"/>
      <c r="D161" s="2" t="s">
        <v>225</v>
      </c>
      <c r="F161" s="7"/>
      <c r="G161" s="7"/>
      <c r="H161" s="26"/>
      <c r="I161" s="20"/>
      <c r="J161" s="2"/>
      <c r="K161" s="26"/>
      <c r="L161" s="26"/>
    </row>
    <row r="162" spans="1:12" x14ac:dyDescent="0.3">
      <c r="A162" s="2"/>
      <c r="B162" s="2"/>
      <c r="D162" s="2" t="s">
        <v>226</v>
      </c>
      <c r="F162" s="7"/>
      <c r="G162" s="7"/>
      <c r="H162" s="26"/>
      <c r="I162" s="20"/>
      <c r="J162" s="2"/>
      <c r="K162" s="26"/>
      <c r="L162" s="26"/>
    </row>
    <row r="163" spans="1:12" x14ac:dyDescent="0.3">
      <c r="A163" s="2"/>
      <c r="B163" s="2"/>
      <c r="D163" s="2" t="s">
        <v>227</v>
      </c>
      <c r="F163" s="7"/>
      <c r="G163" s="7"/>
      <c r="H163" s="26"/>
      <c r="I163" s="20"/>
      <c r="J163" s="2"/>
      <c r="K163" s="26"/>
      <c r="L163" s="26"/>
    </row>
    <row r="164" spans="1:12" x14ac:dyDescent="0.3">
      <c r="A164" s="2"/>
      <c r="B164" s="2"/>
      <c r="D164" s="2" t="s">
        <v>228</v>
      </c>
      <c r="F164" s="7"/>
      <c r="G164" s="7"/>
      <c r="H164" s="26"/>
      <c r="I164" s="20"/>
      <c r="J164" s="2"/>
      <c r="K164" s="26"/>
      <c r="L164" s="26"/>
    </row>
    <row r="165" spans="1:12" x14ac:dyDescent="0.3">
      <c r="A165" s="2"/>
      <c r="B165" s="2"/>
      <c r="D165" s="2" t="s">
        <v>16</v>
      </c>
      <c r="E165" s="2">
        <v>4</v>
      </c>
      <c r="F165" s="26">
        <v>15000</v>
      </c>
      <c r="G165" s="26">
        <f>F165*E165</f>
        <v>60000</v>
      </c>
      <c r="H165" s="26"/>
      <c r="I165" s="26">
        <f>G165*6</f>
        <v>360000</v>
      </c>
      <c r="J165" s="2" t="s">
        <v>1</v>
      </c>
      <c r="K165" s="26">
        <f t="shared" si="31"/>
        <v>180000</v>
      </c>
      <c r="L165" s="26"/>
    </row>
    <row r="166" spans="1:12" x14ac:dyDescent="0.3">
      <c r="A166" s="2"/>
      <c r="B166" s="2"/>
      <c r="D166" s="2" t="s">
        <v>15</v>
      </c>
      <c r="E166" s="2">
        <v>4</v>
      </c>
      <c r="F166" s="26">
        <v>500</v>
      </c>
      <c r="G166" s="26">
        <f>F166*E166</f>
        <v>2000</v>
      </c>
      <c r="H166" s="2"/>
      <c r="I166" s="26">
        <f>G166*6</f>
        <v>12000</v>
      </c>
      <c r="J166" s="2" t="s">
        <v>1</v>
      </c>
      <c r="K166" s="26">
        <f t="shared" si="31"/>
        <v>6000</v>
      </c>
      <c r="L166" s="26"/>
    </row>
    <row r="167" spans="1:12" x14ac:dyDescent="0.3">
      <c r="A167" s="2"/>
      <c r="B167" s="2"/>
      <c r="D167" s="2" t="s">
        <v>4</v>
      </c>
      <c r="E167" s="2">
        <v>4</v>
      </c>
      <c r="F167" s="7">
        <v>200</v>
      </c>
      <c r="G167" s="7">
        <f>E167*F167</f>
        <v>800</v>
      </c>
      <c r="H167" s="26"/>
      <c r="I167" s="26">
        <f>G167*6</f>
        <v>4800</v>
      </c>
      <c r="J167" s="2" t="s">
        <v>1</v>
      </c>
      <c r="K167" s="26">
        <f t="shared" si="31"/>
        <v>2400</v>
      </c>
      <c r="L167" s="26"/>
    </row>
    <row r="168" spans="1:12" x14ac:dyDescent="0.3">
      <c r="A168" s="2"/>
      <c r="B168" s="2"/>
      <c r="D168" s="2" t="s">
        <v>3</v>
      </c>
      <c r="E168" s="2">
        <v>4</v>
      </c>
      <c r="F168" s="7">
        <v>2000</v>
      </c>
      <c r="G168" s="7">
        <f>E168*F168</f>
        <v>8000</v>
      </c>
      <c r="H168" s="26"/>
      <c r="I168" s="26">
        <f>G167*6</f>
        <v>4800</v>
      </c>
      <c r="J168" s="2" t="s">
        <v>1</v>
      </c>
      <c r="K168" s="26">
        <f t="shared" si="31"/>
        <v>2400</v>
      </c>
      <c r="L168" s="26"/>
    </row>
    <row r="169" spans="1:12" x14ac:dyDescent="0.3">
      <c r="A169" s="2"/>
      <c r="B169" s="2"/>
      <c r="D169" s="2" t="s">
        <v>211</v>
      </c>
      <c r="E169" s="2">
        <v>4</v>
      </c>
      <c r="F169" s="7">
        <v>6000</v>
      </c>
      <c r="G169" s="7">
        <f>E169*F169</f>
        <v>24000</v>
      </c>
      <c r="H169" s="26"/>
      <c r="I169" s="26">
        <f>G169</f>
        <v>24000</v>
      </c>
      <c r="J169" s="2" t="s">
        <v>1</v>
      </c>
      <c r="K169" s="26">
        <f t="shared" si="31"/>
        <v>12000</v>
      </c>
      <c r="L169" s="26"/>
    </row>
    <row r="170" spans="1:12" x14ac:dyDescent="0.3">
      <c r="A170" s="2"/>
      <c r="B170" s="2"/>
      <c r="D170" s="2" t="s">
        <v>10</v>
      </c>
      <c r="E170" s="2">
        <v>4</v>
      </c>
      <c r="F170" s="7">
        <v>6000</v>
      </c>
      <c r="G170" s="7">
        <f>E170*F170</f>
        <v>24000</v>
      </c>
      <c r="H170" s="26"/>
      <c r="I170" s="26">
        <f>G170</f>
        <v>24000</v>
      </c>
      <c r="J170" s="2" t="s">
        <v>1</v>
      </c>
      <c r="K170" s="26">
        <f t="shared" si="31"/>
        <v>12000</v>
      </c>
      <c r="L170" s="26"/>
    </row>
    <row r="171" spans="1:12" ht="15" thickBot="1" x14ac:dyDescent="0.35">
      <c r="A171" s="2"/>
      <c r="B171" s="2"/>
      <c r="D171" s="24" t="s">
        <v>0</v>
      </c>
      <c r="E171" s="8"/>
      <c r="F171" s="7"/>
      <c r="G171" s="23">
        <f>G165+G166+G167+G168+G169+G170</f>
        <v>118800</v>
      </c>
      <c r="H171" s="26"/>
      <c r="I171" s="21">
        <f>I153+I154+I155+I156+I165+I166+I167+I168+I169+I170</f>
        <v>549600</v>
      </c>
      <c r="J171" s="26"/>
      <c r="K171" s="21">
        <f>K153+K154+K155+K156+K165+K166+K167+K168+K169+K170</f>
        <v>274800</v>
      </c>
      <c r="L171" s="21">
        <f>K171</f>
        <v>274800</v>
      </c>
    </row>
    <row r="172" spans="1:12" ht="15" thickTop="1" x14ac:dyDescent="0.3">
      <c r="A172" s="17"/>
      <c r="B172" s="17"/>
      <c r="C172" s="17"/>
      <c r="D172" s="17"/>
      <c r="E172" s="19"/>
      <c r="F172" s="18"/>
      <c r="G172" s="18"/>
      <c r="H172" s="16"/>
      <c r="I172" s="16"/>
      <c r="J172" s="17"/>
      <c r="K172" s="16"/>
      <c r="L172" s="16"/>
    </row>
    <row r="173" spans="1:12" x14ac:dyDescent="0.3">
      <c r="A173" s="2">
        <v>87</v>
      </c>
      <c r="B173" s="2"/>
      <c r="C173" s="2" t="s">
        <v>229</v>
      </c>
      <c r="D173" s="2" t="s">
        <v>230</v>
      </c>
      <c r="E173" s="2">
        <v>1</v>
      </c>
      <c r="H173" s="26">
        <v>4000</v>
      </c>
      <c r="I173" s="20">
        <f>H173*6</f>
        <v>24000</v>
      </c>
      <c r="J173" s="2" t="s">
        <v>1</v>
      </c>
      <c r="K173" s="26">
        <f t="shared" ref="K173:K185" si="32">I173/2</f>
        <v>12000</v>
      </c>
      <c r="L173" s="26"/>
    </row>
    <row r="174" spans="1:12" x14ac:dyDescent="0.3">
      <c r="A174" s="2">
        <v>88</v>
      </c>
      <c r="B174" s="2"/>
      <c r="C174" s="2" t="s">
        <v>231</v>
      </c>
      <c r="D174" s="2" t="s">
        <v>230</v>
      </c>
      <c r="E174" s="2">
        <v>1</v>
      </c>
      <c r="H174" s="26">
        <v>4000</v>
      </c>
      <c r="I174" s="20">
        <f t="shared" ref="I174:I175" si="33">H174*6</f>
        <v>24000</v>
      </c>
      <c r="J174" s="2" t="s">
        <v>1</v>
      </c>
      <c r="K174" s="26">
        <f t="shared" si="32"/>
        <v>12000</v>
      </c>
      <c r="L174" s="26"/>
    </row>
    <row r="175" spans="1:12" x14ac:dyDescent="0.3">
      <c r="A175" s="2">
        <v>89</v>
      </c>
      <c r="B175" s="2"/>
      <c r="C175" s="2" t="s">
        <v>232</v>
      </c>
      <c r="D175" s="2" t="s">
        <v>230</v>
      </c>
      <c r="E175" s="2">
        <v>1</v>
      </c>
      <c r="H175" s="26">
        <v>4000</v>
      </c>
      <c r="I175" s="20">
        <f t="shared" si="33"/>
        <v>24000</v>
      </c>
      <c r="J175" s="2" t="s">
        <v>1</v>
      </c>
      <c r="K175" s="26">
        <f t="shared" si="32"/>
        <v>12000</v>
      </c>
      <c r="L175" s="26"/>
    </row>
    <row r="176" spans="1:12" x14ac:dyDescent="0.3">
      <c r="A176" s="2">
        <v>90</v>
      </c>
      <c r="B176" s="2"/>
      <c r="C176" s="2" t="s">
        <v>233</v>
      </c>
      <c r="D176" s="2" t="s">
        <v>234</v>
      </c>
      <c r="E176" s="2">
        <v>1</v>
      </c>
      <c r="H176" s="26">
        <v>5000</v>
      </c>
      <c r="I176" s="20">
        <f>H176*6</f>
        <v>30000</v>
      </c>
      <c r="J176" s="2" t="s">
        <v>1</v>
      </c>
      <c r="K176" s="26">
        <f t="shared" si="32"/>
        <v>15000</v>
      </c>
      <c r="L176" s="26"/>
    </row>
    <row r="177" spans="1:12" x14ac:dyDescent="0.3">
      <c r="A177" s="2">
        <v>91</v>
      </c>
      <c r="B177" s="2"/>
      <c r="C177" s="2" t="s">
        <v>235</v>
      </c>
      <c r="D177" s="2" t="s">
        <v>234</v>
      </c>
      <c r="E177" s="2">
        <v>1</v>
      </c>
      <c r="H177" s="26">
        <v>5000</v>
      </c>
      <c r="I177" s="20">
        <f>H177*6</f>
        <v>30000</v>
      </c>
      <c r="J177" s="2" t="s">
        <v>1</v>
      </c>
      <c r="K177" s="26">
        <f t="shared" si="32"/>
        <v>15000</v>
      </c>
      <c r="L177" s="26"/>
    </row>
    <row r="178" spans="1:12" x14ac:dyDescent="0.3">
      <c r="A178" s="2">
        <v>92</v>
      </c>
      <c r="B178" s="2"/>
      <c r="C178" s="2" t="s">
        <v>236</v>
      </c>
      <c r="D178" s="2" t="s">
        <v>237</v>
      </c>
      <c r="E178" s="2">
        <v>1</v>
      </c>
      <c r="H178" s="26">
        <v>4000</v>
      </c>
      <c r="I178" s="20">
        <f>H178*6</f>
        <v>24000</v>
      </c>
      <c r="J178" s="2" t="s">
        <v>1</v>
      </c>
      <c r="K178" s="26">
        <f t="shared" si="32"/>
        <v>12000</v>
      </c>
      <c r="L178" s="26"/>
    </row>
    <row r="179" spans="1:12" x14ac:dyDescent="0.3">
      <c r="A179" s="2">
        <v>93</v>
      </c>
      <c r="B179" s="2"/>
      <c r="C179" s="2" t="s">
        <v>238</v>
      </c>
      <c r="D179" s="2" t="s">
        <v>237</v>
      </c>
      <c r="E179" s="2">
        <v>1</v>
      </c>
      <c r="H179" s="26">
        <v>4000</v>
      </c>
      <c r="I179" s="20">
        <f>H179*6</f>
        <v>24000</v>
      </c>
      <c r="J179" s="2" t="s">
        <v>1</v>
      </c>
      <c r="K179" s="26">
        <f t="shared" si="32"/>
        <v>12000</v>
      </c>
      <c r="L179" s="26"/>
    </row>
    <row r="180" spans="1:12" x14ac:dyDescent="0.3">
      <c r="A180" s="2"/>
      <c r="B180" s="2"/>
      <c r="D180" s="2" t="s">
        <v>16</v>
      </c>
      <c r="E180" s="2">
        <v>7</v>
      </c>
      <c r="F180" s="7">
        <v>1000</v>
      </c>
      <c r="G180" s="7">
        <f t="shared" ref="G180:G185" si="34">E180*F180</f>
        <v>7000</v>
      </c>
      <c r="H180" s="26"/>
      <c r="I180" s="26">
        <f>G180*6</f>
        <v>42000</v>
      </c>
      <c r="J180" s="2" t="s">
        <v>1</v>
      </c>
      <c r="K180" s="26">
        <f t="shared" si="32"/>
        <v>21000</v>
      </c>
      <c r="L180" s="26"/>
    </row>
    <row r="181" spans="1:12" x14ac:dyDescent="0.3">
      <c r="A181" s="2"/>
      <c r="B181" s="2"/>
      <c r="D181" s="2" t="s">
        <v>15</v>
      </c>
      <c r="E181" s="2">
        <v>7</v>
      </c>
      <c r="F181" s="7">
        <v>500</v>
      </c>
      <c r="G181" s="7">
        <f t="shared" si="34"/>
        <v>3500</v>
      </c>
      <c r="H181" s="2"/>
      <c r="I181" s="26">
        <f>G181*6</f>
        <v>21000</v>
      </c>
      <c r="J181" s="2" t="s">
        <v>1</v>
      </c>
      <c r="K181" s="26">
        <f t="shared" si="32"/>
        <v>10500</v>
      </c>
      <c r="L181" s="26"/>
    </row>
    <row r="182" spans="1:12" x14ac:dyDescent="0.3">
      <c r="A182" s="2"/>
      <c r="B182" s="2"/>
      <c r="D182" s="2" t="s">
        <v>4</v>
      </c>
      <c r="E182" s="2">
        <v>7</v>
      </c>
      <c r="F182" s="7">
        <v>200</v>
      </c>
      <c r="G182" s="7">
        <f t="shared" si="34"/>
        <v>1400</v>
      </c>
      <c r="H182" s="26"/>
      <c r="I182" s="26">
        <f>G182*6</f>
        <v>8400</v>
      </c>
      <c r="J182" s="2" t="s">
        <v>1</v>
      </c>
      <c r="K182" s="26">
        <f t="shared" si="32"/>
        <v>4200</v>
      </c>
      <c r="L182" s="26"/>
    </row>
    <row r="183" spans="1:12" x14ac:dyDescent="0.3">
      <c r="A183" s="2"/>
      <c r="B183" s="2"/>
      <c r="D183" s="2" t="s">
        <v>3</v>
      </c>
      <c r="E183" s="2">
        <v>7</v>
      </c>
      <c r="F183" s="7">
        <v>2000</v>
      </c>
      <c r="G183" s="7">
        <f t="shared" si="34"/>
        <v>14000</v>
      </c>
      <c r="H183" s="26"/>
      <c r="I183" s="26">
        <f>G182*6</f>
        <v>8400</v>
      </c>
      <c r="J183" s="2" t="s">
        <v>1</v>
      </c>
      <c r="K183" s="26">
        <f t="shared" si="32"/>
        <v>4200</v>
      </c>
      <c r="L183" s="26"/>
    </row>
    <row r="184" spans="1:12" x14ac:dyDescent="0.3">
      <c r="A184" s="2"/>
      <c r="B184" s="2"/>
      <c r="D184" s="2" t="s">
        <v>14</v>
      </c>
      <c r="E184" s="2">
        <v>7</v>
      </c>
      <c r="F184" s="7">
        <v>17000</v>
      </c>
      <c r="G184" s="7">
        <f t="shared" si="34"/>
        <v>119000</v>
      </c>
      <c r="H184" s="26"/>
      <c r="I184" s="26">
        <f>G184</f>
        <v>119000</v>
      </c>
      <c r="J184" s="2" t="s">
        <v>1</v>
      </c>
      <c r="K184" s="26">
        <f t="shared" si="32"/>
        <v>59500</v>
      </c>
      <c r="L184" s="26"/>
    </row>
    <row r="185" spans="1:12" x14ac:dyDescent="0.3">
      <c r="A185" s="2"/>
      <c r="B185" s="2"/>
      <c r="D185" s="2" t="s">
        <v>10</v>
      </c>
      <c r="E185" s="2">
        <v>7</v>
      </c>
      <c r="F185" s="7">
        <v>9000</v>
      </c>
      <c r="G185" s="7">
        <f t="shared" si="34"/>
        <v>63000</v>
      </c>
      <c r="H185" s="26"/>
      <c r="I185" s="26">
        <f>G185</f>
        <v>63000</v>
      </c>
      <c r="J185" s="2" t="s">
        <v>1</v>
      </c>
      <c r="K185" s="26">
        <f t="shared" si="32"/>
        <v>31500</v>
      </c>
      <c r="L185" s="26"/>
    </row>
    <row r="186" spans="1:12" ht="15" thickBot="1" x14ac:dyDescent="0.35">
      <c r="A186" s="2"/>
      <c r="B186" s="2"/>
      <c r="D186" s="24" t="s">
        <v>0</v>
      </c>
      <c r="E186" s="8"/>
      <c r="F186" s="7"/>
      <c r="G186" s="23">
        <f>G180+G181+G182+G183+G184+G185</f>
        <v>207900</v>
      </c>
      <c r="H186" s="26"/>
      <c r="I186" s="21">
        <f>I173+I174+I175+I176+I177+I178+I179+I180+I181+I182+I183+I184+I185</f>
        <v>441800</v>
      </c>
      <c r="J186" s="26"/>
      <c r="K186" s="21">
        <f>K173+K174+K175+K176+K177+K178+K179+K180+K181+K182+K183+K184+K185</f>
        <v>220900</v>
      </c>
      <c r="L186" s="21">
        <f>K186</f>
        <v>220900</v>
      </c>
    </row>
    <row r="187" spans="1:12" ht="15" thickTop="1" x14ac:dyDescent="0.3">
      <c r="A187" s="17"/>
      <c r="B187" s="17"/>
      <c r="C187" s="17"/>
      <c r="D187" s="17"/>
      <c r="E187" s="19"/>
      <c r="F187" s="18"/>
      <c r="G187" s="18"/>
      <c r="H187" s="16"/>
      <c r="I187" s="16"/>
      <c r="J187" s="17"/>
      <c r="K187" s="16"/>
      <c r="L187" s="16"/>
    </row>
    <row r="188" spans="1:12" x14ac:dyDescent="0.3">
      <c r="A188" s="2">
        <v>94</v>
      </c>
      <c r="B188" s="2"/>
      <c r="C188" s="2" t="s">
        <v>239</v>
      </c>
      <c r="D188" s="2" t="s">
        <v>77</v>
      </c>
      <c r="E188" s="8">
        <v>1</v>
      </c>
      <c r="F188" s="7"/>
      <c r="G188" s="7"/>
      <c r="H188" s="20">
        <v>5000</v>
      </c>
      <c r="I188" s="20">
        <f>H188*6</f>
        <v>30000</v>
      </c>
      <c r="J188" s="2" t="s">
        <v>1</v>
      </c>
      <c r="K188" s="26">
        <f t="shared" ref="K188:K196" si="35">I188/2</f>
        <v>15000</v>
      </c>
      <c r="L188" s="26"/>
    </row>
    <row r="189" spans="1:12" x14ac:dyDescent="0.3">
      <c r="A189" s="2">
        <v>95</v>
      </c>
      <c r="B189" s="2"/>
      <c r="C189" s="2" t="s">
        <v>240</v>
      </c>
      <c r="D189" s="2" t="s">
        <v>75</v>
      </c>
      <c r="E189" s="8">
        <v>1</v>
      </c>
      <c r="F189" s="7"/>
      <c r="G189" s="7"/>
      <c r="H189" s="20">
        <v>6000</v>
      </c>
      <c r="I189" s="20">
        <f>H189*6</f>
        <v>36000</v>
      </c>
      <c r="J189" s="2" t="s">
        <v>1</v>
      </c>
      <c r="K189" s="26">
        <f t="shared" si="35"/>
        <v>18000</v>
      </c>
      <c r="L189" s="26"/>
    </row>
    <row r="190" spans="1:12" x14ac:dyDescent="0.3">
      <c r="A190" s="2">
        <v>96</v>
      </c>
      <c r="B190" s="2"/>
      <c r="C190" s="2" t="s">
        <v>241</v>
      </c>
      <c r="D190" s="2" t="s">
        <v>73</v>
      </c>
      <c r="E190" s="8">
        <v>1</v>
      </c>
      <c r="F190" s="7"/>
      <c r="G190" s="7"/>
      <c r="H190" s="20">
        <v>5000</v>
      </c>
      <c r="I190" s="20">
        <f>H190*6</f>
        <v>30000</v>
      </c>
      <c r="J190" s="2" t="s">
        <v>1</v>
      </c>
      <c r="K190" s="26">
        <f t="shared" si="35"/>
        <v>15000</v>
      </c>
      <c r="L190" s="26"/>
    </row>
    <row r="191" spans="1:12" x14ac:dyDescent="0.3">
      <c r="A191" s="2"/>
      <c r="B191" s="2"/>
      <c r="D191" s="2" t="s">
        <v>16</v>
      </c>
      <c r="E191" s="8">
        <v>3</v>
      </c>
      <c r="F191" s="7">
        <v>3000</v>
      </c>
      <c r="G191" s="7">
        <f t="shared" ref="G191:G196" si="36">E191*F191</f>
        <v>9000</v>
      </c>
      <c r="H191" s="20"/>
      <c r="I191" s="26">
        <f>G191*6</f>
        <v>54000</v>
      </c>
      <c r="J191" s="2" t="s">
        <v>1</v>
      </c>
      <c r="K191" s="26">
        <f t="shared" si="35"/>
        <v>27000</v>
      </c>
      <c r="L191" s="26"/>
    </row>
    <row r="192" spans="1:12" x14ac:dyDescent="0.3">
      <c r="A192" s="2"/>
      <c r="B192" s="2"/>
      <c r="D192" s="2" t="s">
        <v>15</v>
      </c>
      <c r="E192" s="2">
        <v>3</v>
      </c>
      <c r="F192" s="7">
        <v>500</v>
      </c>
      <c r="G192" s="7">
        <f t="shared" si="36"/>
        <v>1500</v>
      </c>
      <c r="H192" s="2"/>
      <c r="I192" s="26">
        <f>G192*6</f>
        <v>9000</v>
      </c>
      <c r="J192" s="2" t="s">
        <v>1</v>
      </c>
      <c r="K192" s="26">
        <f t="shared" si="35"/>
        <v>4500</v>
      </c>
      <c r="L192" s="26"/>
    </row>
    <row r="193" spans="1:12" x14ac:dyDescent="0.3">
      <c r="A193" s="2"/>
      <c r="B193" s="2"/>
      <c r="D193" s="2" t="s">
        <v>56</v>
      </c>
      <c r="E193" s="2">
        <v>3</v>
      </c>
      <c r="F193" s="7">
        <v>200</v>
      </c>
      <c r="G193" s="7">
        <f t="shared" si="36"/>
        <v>600</v>
      </c>
      <c r="H193" s="26"/>
      <c r="I193" s="26">
        <f>G193*6</f>
        <v>3600</v>
      </c>
      <c r="J193" s="2" t="s">
        <v>1</v>
      </c>
      <c r="K193" s="26">
        <f t="shared" si="35"/>
        <v>1800</v>
      </c>
      <c r="L193" s="26"/>
    </row>
    <row r="194" spans="1:12" x14ac:dyDescent="0.3">
      <c r="A194" s="2"/>
      <c r="B194" s="2"/>
      <c r="D194" s="2" t="s">
        <v>3</v>
      </c>
      <c r="E194" s="2">
        <v>3</v>
      </c>
      <c r="F194" s="7">
        <v>2000</v>
      </c>
      <c r="G194" s="7">
        <f t="shared" si="36"/>
        <v>6000</v>
      </c>
      <c r="H194" s="26"/>
      <c r="I194" s="26">
        <f>G193*6</f>
        <v>3600</v>
      </c>
      <c r="J194" s="2" t="s">
        <v>1</v>
      </c>
      <c r="K194" s="26">
        <f t="shared" si="35"/>
        <v>1800</v>
      </c>
      <c r="L194" s="26"/>
    </row>
    <row r="195" spans="1:12" x14ac:dyDescent="0.3">
      <c r="A195" s="2"/>
      <c r="B195" s="2"/>
      <c r="D195" s="2" t="s">
        <v>14</v>
      </c>
      <c r="E195" s="2">
        <v>3</v>
      </c>
      <c r="F195" s="7">
        <v>17000</v>
      </c>
      <c r="G195" s="7">
        <f t="shared" si="36"/>
        <v>51000</v>
      </c>
      <c r="H195" s="26"/>
      <c r="I195" s="26">
        <f>G195</f>
        <v>51000</v>
      </c>
      <c r="J195" s="2" t="s">
        <v>1</v>
      </c>
      <c r="K195" s="26">
        <f t="shared" si="35"/>
        <v>25500</v>
      </c>
      <c r="L195" s="26"/>
    </row>
    <row r="196" spans="1:12" x14ac:dyDescent="0.3">
      <c r="A196" s="2"/>
      <c r="B196" s="2"/>
      <c r="D196" s="2" t="s">
        <v>10</v>
      </c>
      <c r="E196" s="2">
        <v>3</v>
      </c>
      <c r="F196" s="7">
        <v>9000</v>
      </c>
      <c r="G196" s="7">
        <f t="shared" si="36"/>
        <v>27000</v>
      </c>
      <c r="H196" s="26"/>
      <c r="I196" s="26">
        <f>G196</f>
        <v>27000</v>
      </c>
      <c r="J196" s="2" t="s">
        <v>1</v>
      </c>
      <c r="K196" s="26">
        <f t="shared" si="35"/>
        <v>13500</v>
      </c>
      <c r="L196" s="26"/>
    </row>
    <row r="197" spans="1:12" ht="15" thickBot="1" x14ac:dyDescent="0.35">
      <c r="A197" s="2"/>
      <c r="B197" s="2"/>
      <c r="D197" s="24" t="s">
        <v>0</v>
      </c>
      <c r="E197" s="8"/>
      <c r="F197" s="7"/>
      <c r="G197" s="23">
        <f>G191+G192+G193+G194+G195+G196</f>
        <v>95100</v>
      </c>
      <c r="H197" s="26"/>
      <c r="I197" s="21">
        <f>I188+I189+I190+I191+I192+I193+I194+I195+I196</f>
        <v>244200</v>
      </c>
      <c r="J197" s="26"/>
      <c r="K197" s="21">
        <f>K188+K189+K190+K191+K192+K193+K194+K195+K196</f>
        <v>122100</v>
      </c>
      <c r="L197" s="21">
        <f>K197</f>
        <v>122100</v>
      </c>
    </row>
    <row r="198" spans="1:12" ht="15" thickTop="1" x14ac:dyDescent="0.3">
      <c r="A198" s="17"/>
      <c r="B198" s="17"/>
      <c r="C198" s="17"/>
      <c r="D198" s="17"/>
      <c r="E198" s="19"/>
      <c r="F198" s="18"/>
      <c r="G198" s="18"/>
      <c r="H198" s="16"/>
      <c r="I198" s="16"/>
      <c r="J198" s="17"/>
      <c r="K198" s="16"/>
      <c r="L198" s="16"/>
    </row>
    <row r="199" spans="1:12" x14ac:dyDescent="0.3">
      <c r="A199" s="2">
        <v>97</v>
      </c>
      <c r="B199" s="2"/>
      <c r="C199" s="2" t="s">
        <v>242</v>
      </c>
      <c r="D199" s="2" t="s">
        <v>243</v>
      </c>
      <c r="E199" s="2">
        <v>1</v>
      </c>
      <c r="H199" s="26">
        <v>7000</v>
      </c>
      <c r="I199" s="20">
        <f>H199*6</f>
        <v>42000</v>
      </c>
      <c r="J199" s="2" t="s">
        <v>1</v>
      </c>
      <c r="K199" s="26">
        <f t="shared" ref="K199:K207" si="37">I199/2</f>
        <v>21000</v>
      </c>
      <c r="L199" s="20"/>
    </row>
    <row r="200" spans="1:12" x14ac:dyDescent="0.3">
      <c r="A200" s="2">
        <v>98</v>
      </c>
      <c r="B200" s="2"/>
      <c r="C200" s="2" t="s">
        <v>244</v>
      </c>
      <c r="D200" s="2" t="s">
        <v>245</v>
      </c>
      <c r="E200" s="2">
        <v>1</v>
      </c>
      <c r="H200" s="26">
        <v>7500</v>
      </c>
      <c r="I200" s="20">
        <f>H200*6</f>
        <v>45000</v>
      </c>
      <c r="J200" s="2" t="s">
        <v>1</v>
      </c>
      <c r="K200" s="26">
        <f t="shared" si="37"/>
        <v>22500</v>
      </c>
      <c r="L200" s="20"/>
    </row>
    <row r="201" spans="1:12" x14ac:dyDescent="0.3">
      <c r="A201" s="2">
        <v>99</v>
      </c>
      <c r="B201" s="2"/>
      <c r="C201" s="2" t="s">
        <v>246</v>
      </c>
      <c r="D201" s="2" t="s">
        <v>247</v>
      </c>
      <c r="E201" s="2">
        <v>1</v>
      </c>
      <c r="H201" s="26">
        <v>7000</v>
      </c>
      <c r="I201" s="20">
        <f>H201*6</f>
        <v>42000</v>
      </c>
      <c r="J201" s="2" t="s">
        <v>1</v>
      </c>
      <c r="K201" s="26">
        <f t="shared" si="37"/>
        <v>21000</v>
      </c>
      <c r="L201" s="20"/>
    </row>
    <row r="202" spans="1:12" x14ac:dyDescent="0.3">
      <c r="A202" s="2"/>
      <c r="B202" s="2"/>
      <c r="D202" s="2" t="s">
        <v>16</v>
      </c>
      <c r="E202" s="2">
        <v>3</v>
      </c>
      <c r="F202" s="7">
        <v>3000</v>
      </c>
      <c r="G202" s="7">
        <f>E203*F202</f>
        <v>9000</v>
      </c>
      <c r="H202" s="26"/>
      <c r="I202" s="26">
        <f>G202*6</f>
        <v>54000</v>
      </c>
      <c r="J202" s="2" t="s">
        <v>1</v>
      </c>
      <c r="K202" s="26">
        <f t="shared" si="37"/>
        <v>27000</v>
      </c>
      <c r="L202" s="20"/>
    </row>
    <row r="203" spans="1:12" x14ac:dyDescent="0.3">
      <c r="A203" s="2"/>
      <c r="B203" s="2"/>
      <c r="D203" s="2" t="s">
        <v>15</v>
      </c>
      <c r="E203" s="2">
        <v>3</v>
      </c>
      <c r="F203" s="7">
        <v>500</v>
      </c>
      <c r="G203" s="7">
        <f>E204*F203</f>
        <v>1500</v>
      </c>
      <c r="H203" s="2"/>
      <c r="I203" s="26">
        <f>G203*6</f>
        <v>9000</v>
      </c>
      <c r="J203" s="2" t="s">
        <v>1</v>
      </c>
      <c r="K203" s="26">
        <f t="shared" si="37"/>
        <v>4500</v>
      </c>
      <c r="L203" s="26"/>
    </row>
    <row r="204" spans="1:12" x14ac:dyDescent="0.3">
      <c r="A204" s="2"/>
      <c r="B204" s="2"/>
      <c r="D204" s="2" t="s">
        <v>4</v>
      </c>
      <c r="E204" s="2">
        <v>3</v>
      </c>
      <c r="F204" s="34">
        <v>200</v>
      </c>
      <c r="G204" s="7">
        <f>E204*F204</f>
        <v>600</v>
      </c>
      <c r="H204" s="26"/>
      <c r="I204" s="26">
        <f>G204*6</f>
        <v>3600</v>
      </c>
      <c r="J204" s="2" t="s">
        <v>1</v>
      </c>
      <c r="K204" s="26">
        <f t="shared" si="37"/>
        <v>1800</v>
      </c>
      <c r="L204" s="26"/>
    </row>
    <row r="205" spans="1:12" x14ac:dyDescent="0.3">
      <c r="A205" s="2"/>
      <c r="B205" s="2"/>
      <c r="D205" s="2" t="s">
        <v>3</v>
      </c>
      <c r="E205" s="2">
        <v>3</v>
      </c>
      <c r="F205" s="7">
        <v>2000</v>
      </c>
      <c r="G205" s="7">
        <f>E205*F205</f>
        <v>6000</v>
      </c>
      <c r="H205" s="26"/>
      <c r="I205" s="26">
        <f>G204*6</f>
        <v>3600</v>
      </c>
      <c r="J205" s="2" t="s">
        <v>1</v>
      </c>
      <c r="K205" s="26">
        <f t="shared" si="37"/>
        <v>1800</v>
      </c>
      <c r="L205" s="26"/>
    </row>
    <row r="206" spans="1:12" x14ac:dyDescent="0.3">
      <c r="A206" s="2"/>
      <c r="B206" s="2"/>
      <c r="D206" s="2" t="s">
        <v>14</v>
      </c>
      <c r="E206" s="2">
        <v>3</v>
      </c>
      <c r="F206" s="7">
        <v>17000</v>
      </c>
      <c r="G206" s="7">
        <f>E206*F206</f>
        <v>51000</v>
      </c>
      <c r="H206" s="26"/>
      <c r="I206" s="26">
        <f>G206</f>
        <v>51000</v>
      </c>
      <c r="J206" s="2" t="s">
        <v>1</v>
      </c>
      <c r="K206" s="26">
        <f t="shared" si="37"/>
        <v>25500</v>
      </c>
      <c r="L206" s="26"/>
    </row>
    <row r="207" spans="1:12" x14ac:dyDescent="0.3">
      <c r="A207" s="2"/>
      <c r="B207" s="2"/>
      <c r="D207" s="2" t="s">
        <v>10</v>
      </c>
      <c r="E207" s="2">
        <v>3</v>
      </c>
      <c r="F207" s="7">
        <v>9000</v>
      </c>
      <c r="G207" s="7">
        <f>E207*F207</f>
        <v>27000</v>
      </c>
      <c r="H207" s="26"/>
      <c r="I207" s="26">
        <f>G207</f>
        <v>27000</v>
      </c>
      <c r="J207" s="2" t="s">
        <v>1</v>
      </c>
      <c r="K207" s="26">
        <f t="shared" si="37"/>
        <v>13500</v>
      </c>
      <c r="L207" s="26"/>
    </row>
    <row r="208" spans="1:12" ht="15" thickBot="1" x14ac:dyDescent="0.35">
      <c r="A208" s="2"/>
      <c r="B208" s="2"/>
      <c r="D208" s="24" t="s">
        <v>0</v>
      </c>
      <c r="E208" s="8"/>
      <c r="F208" s="7"/>
      <c r="G208" s="23">
        <f>G202+G203+G204+G205+G206+G207</f>
        <v>95100</v>
      </c>
      <c r="H208" s="26"/>
      <c r="I208" s="21">
        <f>I199+I200+I201+I202+I203+I204+I205+I206+I207</f>
        <v>277200</v>
      </c>
      <c r="J208" s="26"/>
      <c r="K208" s="21">
        <f>K199+K200+K201+K202+K203+K204+K205+K206+K207</f>
        <v>138600</v>
      </c>
      <c r="L208" s="21">
        <f>K208</f>
        <v>138600</v>
      </c>
    </row>
    <row r="209" spans="1:12" ht="15" thickTop="1" x14ac:dyDescent="0.3">
      <c r="A209" s="17"/>
      <c r="B209" s="17"/>
      <c r="C209" s="17"/>
      <c r="D209" s="17"/>
      <c r="E209" s="19"/>
      <c r="F209" s="18"/>
      <c r="G209" s="18"/>
      <c r="H209" s="16"/>
      <c r="I209" s="16"/>
      <c r="J209" s="17"/>
      <c r="K209" s="16"/>
      <c r="L209" s="16"/>
    </row>
    <row r="210" spans="1:12" x14ac:dyDescent="0.3">
      <c r="A210" s="2">
        <v>100</v>
      </c>
      <c r="B210" s="2"/>
      <c r="C210" s="2" t="s">
        <v>248</v>
      </c>
      <c r="D210" s="2" t="s">
        <v>249</v>
      </c>
      <c r="E210" s="2">
        <v>1</v>
      </c>
      <c r="H210" s="26">
        <v>4000</v>
      </c>
      <c r="I210" s="20">
        <f t="shared" ref="I210:I215" si="38">H210*6</f>
        <v>24000</v>
      </c>
      <c r="J210" s="2" t="s">
        <v>1</v>
      </c>
      <c r="K210" s="26">
        <f t="shared" ref="K210:K215" si="39">I210/2</f>
        <v>12000</v>
      </c>
      <c r="L210" s="26"/>
    </row>
    <row r="211" spans="1:12" x14ac:dyDescent="0.3">
      <c r="A211" s="2">
        <v>101</v>
      </c>
      <c r="B211" s="2"/>
      <c r="C211" s="2" t="s">
        <v>250</v>
      </c>
      <c r="D211" s="2" t="s">
        <v>249</v>
      </c>
      <c r="E211" s="2">
        <v>1</v>
      </c>
      <c r="H211" s="26">
        <v>4000</v>
      </c>
      <c r="I211" s="20">
        <f t="shared" si="38"/>
        <v>24000</v>
      </c>
      <c r="J211" s="2" t="s">
        <v>1</v>
      </c>
      <c r="K211" s="26">
        <f t="shared" si="39"/>
        <v>12000</v>
      </c>
      <c r="L211" s="26"/>
    </row>
    <row r="212" spans="1:12" x14ac:dyDescent="0.3">
      <c r="A212" s="2">
        <v>102</v>
      </c>
      <c r="B212" s="2"/>
      <c r="C212" s="2" t="s">
        <v>251</v>
      </c>
      <c r="D212" s="2" t="s">
        <v>252</v>
      </c>
      <c r="E212" s="2">
        <v>1</v>
      </c>
      <c r="H212" s="26">
        <v>5000</v>
      </c>
      <c r="I212" s="20">
        <f t="shared" si="38"/>
        <v>30000</v>
      </c>
      <c r="J212" s="2" t="s">
        <v>1</v>
      </c>
      <c r="K212" s="26">
        <f t="shared" si="39"/>
        <v>15000</v>
      </c>
      <c r="L212" s="26"/>
    </row>
    <row r="213" spans="1:12" x14ac:dyDescent="0.3">
      <c r="A213" s="2">
        <v>103</v>
      </c>
      <c r="B213" s="2"/>
      <c r="C213" s="2" t="s">
        <v>253</v>
      </c>
      <c r="D213" s="2" t="s">
        <v>252</v>
      </c>
      <c r="E213" s="2">
        <v>1</v>
      </c>
      <c r="H213" s="26">
        <v>5000</v>
      </c>
      <c r="I213" s="20">
        <f t="shared" si="38"/>
        <v>30000</v>
      </c>
      <c r="J213" s="2" t="s">
        <v>1</v>
      </c>
      <c r="K213" s="26">
        <f t="shared" si="39"/>
        <v>15000</v>
      </c>
      <c r="L213" s="26"/>
    </row>
    <row r="214" spans="1:12" x14ac:dyDescent="0.3">
      <c r="A214" s="2">
        <v>104</v>
      </c>
      <c r="B214" s="2"/>
      <c r="C214" s="2" t="s">
        <v>254</v>
      </c>
      <c r="D214" s="2" t="s">
        <v>255</v>
      </c>
      <c r="E214" s="2">
        <v>1</v>
      </c>
      <c r="H214" s="26">
        <v>4000</v>
      </c>
      <c r="I214" s="20">
        <f t="shared" si="38"/>
        <v>24000</v>
      </c>
      <c r="J214" s="2" t="s">
        <v>1</v>
      </c>
      <c r="K214" s="26">
        <f t="shared" si="39"/>
        <v>12000</v>
      </c>
      <c r="L214" s="26"/>
    </row>
    <row r="215" spans="1:12" x14ac:dyDescent="0.3">
      <c r="A215" s="2">
        <v>105</v>
      </c>
      <c r="B215" s="2"/>
      <c r="C215" s="2" t="s">
        <v>256</v>
      </c>
      <c r="D215" s="2" t="s">
        <v>255</v>
      </c>
      <c r="E215" s="2">
        <v>1</v>
      </c>
      <c r="H215" s="26">
        <v>4000</v>
      </c>
      <c r="I215" s="20">
        <f t="shared" si="38"/>
        <v>24000</v>
      </c>
      <c r="J215" s="2" t="s">
        <v>1</v>
      </c>
      <c r="K215" s="26">
        <f t="shared" si="39"/>
        <v>12000</v>
      </c>
      <c r="L215" s="26"/>
    </row>
    <row r="216" spans="1:12" x14ac:dyDescent="0.3">
      <c r="A216" s="2"/>
      <c r="B216" s="2"/>
      <c r="D216" s="2" t="s">
        <v>16</v>
      </c>
      <c r="E216" s="2">
        <v>6</v>
      </c>
      <c r="F216" s="7">
        <v>1000</v>
      </c>
      <c r="G216" s="7">
        <f>E217*F216</f>
        <v>6000</v>
      </c>
      <c r="H216" s="26"/>
      <c r="I216" s="26">
        <f>G216*6</f>
        <v>36000</v>
      </c>
      <c r="J216" s="2" t="s">
        <v>1</v>
      </c>
      <c r="K216" s="26">
        <f>I216/2</f>
        <v>18000</v>
      </c>
      <c r="L216" s="26"/>
    </row>
    <row r="217" spans="1:12" x14ac:dyDescent="0.3">
      <c r="A217" s="2"/>
      <c r="B217" s="2"/>
      <c r="D217" s="2" t="s">
        <v>15</v>
      </c>
      <c r="E217" s="2">
        <v>6</v>
      </c>
      <c r="F217" s="7">
        <v>500</v>
      </c>
      <c r="G217" s="7">
        <f>E218*F217</f>
        <v>3000</v>
      </c>
      <c r="H217" s="2"/>
      <c r="I217" s="26">
        <f>G217*6</f>
        <v>18000</v>
      </c>
      <c r="J217" s="2" t="s">
        <v>1</v>
      </c>
      <c r="K217" s="26">
        <f>I217/2</f>
        <v>9000</v>
      </c>
      <c r="L217" s="26"/>
    </row>
    <row r="218" spans="1:12" x14ac:dyDescent="0.3">
      <c r="A218" s="2"/>
      <c r="B218" s="2"/>
      <c r="D218" s="2" t="s">
        <v>4</v>
      </c>
      <c r="E218" s="2">
        <v>6</v>
      </c>
      <c r="F218" s="7">
        <v>200</v>
      </c>
      <c r="G218" s="7">
        <f>E218*F218</f>
        <v>1200</v>
      </c>
      <c r="H218" s="26"/>
      <c r="I218" s="26">
        <f>G218*6</f>
        <v>7200</v>
      </c>
      <c r="J218" s="2" t="s">
        <v>1</v>
      </c>
      <c r="K218" s="26">
        <f>I218/2</f>
        <v>3600</v>
      </c>
      <c r="L218" s="26"/>
    </row>
    <row r="219" spans="1:12" x14ac:dyDescent="0.3">
      <c r="A219" s="2"/>
      <c r="B219" s="2"/>
      <c r="D219" s="2" t="s">
        <v>3</v>
      </c>
      <c r="E219" s="2">
        <v>6</v>
      </c>
      <c r="F219" s="7">
        <v>2000</v>
      </c>
      <c r="G219" s="7">
        <f>E219*F219</f>
        <v>12000</v>
      </c>
      <c r="H219" s="26"/>
      <c r="I219" s="26">
        <f>G218*6</f>
        <v>7200</v>
      </c>
      <c r="J219" s="2" t="s">
        <v>1</v>
      </c>
      <c r="K219" s="26">
        <f>I219/2</f>
        <v>3600</v>
      </c>
      <c r="L219" s="26"/>
    </row>
    <row r="220" spans="1:12" x14ac:dyDescent="0.3">
      <c r="A220" s="2"/>
      <c r="B220" s="2"/>
      <c r="D220" s="2" t="s">
        <v>14</v>
      </c>
      <c r="E220" s="2">
        <v>6</v>
      </c>
      <c r="F220" s="7">
        <v>17000</v>
      </c>
      <c r="G220" s="7">
        <f>E220*F220</f>
        <v>102000</v>
      </c>
      <c r="H220" s="26"/>
      <c r="I220" s="26">
        <f>G220</f>
        <v>102000</v>
      </c>
      <c r="J220" s="2" t="s">
        <v>1</v>
      </c>
      <c r="K220" s="26">
        <f>I220/2</f>
        <v>51000</v>
      </c>
      <c r="L220" s="26"/>
    </row>
    <row r="221" spans="1:12" x14ac:dyDescent="0.3">
      <c r="A221" s="2"/>
      <c r="B221" s="2"/>
      <c r="D221" s="2" t="s">
        <v>10</v>
      </c>
      <c r="E221" s="2">
        <v>6</v>
      </c>
      <c r="F221" s="7">
        <v>9000</v>
      </c>
      <c r="G221" s="7">
        <f>E221*F221</f>
        <v>54000</v>
      </c>
      <c r="H221" s="26"/>
      <c r="I221" s="26">
        <f>G221</f>
        <v>54000</v>
      </c>
      <c r="J221" s="2" t="s">
        <v>1</v>
      </c>
      <c r="K221" s="26">
        <f>I220/2</f>
        <v>51000</v>
      </c>
      <c r="L221" s="26"/>
    </row>
    <row r="222" spans="1:12" ht="15" thickBot="1" x14ac:dyDescent="0.35">
      <c r="A222" s="2"/>
      <c r="B222" s="2"/>
      <c r="D222" s="24" t="s">
        <v>0</v>
      </c>
      <c r="E222" s="8"/>
      <c r="F222" s="7"/>
      <c r="G222" s="23">
        <f>G216+G217+G218+G219+G220+G221</f>
        <v>178200</v>
      </c>
      <c r="H222" s="26"/>
      <c r="I222" s="21">
        <f>I210+I211+I212+I213+I214+I215+I216+I217+I218+I219+I220+I221</f>
        <v>380400</v>
      </c>
      <c r="J222" s="26"/>
      <c r="K222" s="21">
        <f>K210+K211+K212+K213+K214+K215+K216+K217+K218+K219+K220+K221</f>
        <v>214200</v>
      </c>
      <c r="L222" s="21">
        <f>K222</f>
        <v>214200</v>
      </c>
    </row>
    <row r="223" spans="1:12" ht="15" thickTop="1" x14ac:dyDescent="0.3">
      <c r="A223" s="17"/>
      <c r="B223" s="17"/>
      <c r="C223" s="17"/>
      <c r="D223" s="17"/>
      <c r="E223" s="19"/>
      <c r="F223" s="18"/>
      <c r="G223" s="18"/>
      <c r="H223" s="16"/>
      <c r="I223" s="16"/>
      <c r="J223" s="17"/>
      <c r="K223" s="16"/>
      <c r="L223" s="16"/>
    </row>
    <row r="224" spans="1:12" x14ac:dyDescent="0.3">
      <c r="A224" s="2">
        <v>106</v>
      </c>
      <c r="B224" s="2"/>
      <c r="C224" s="2" t="s">
        <v>257</v>
      </c>
      <c r="D224" s="2" t="s">
        <v>63</v>
      </c>
      <c r="E224" s="8">
        <v>1</v>
      </c>
      <c r="F224" s="7"/>
      <c r="G224" s="7"/>
      <c r="H224" s="26">
        <v>5000</v>
      </c>
      <c r="I224" s="20">
        <f>H224*6</f>
        <v>30000</v>
      </c>
      <c r="J224" s="2" t="s">
        <v>1</v>
      </c>
      <c r="K224" s="26">
        <f t="shared" ref="K224:K236" si="40">I224/2</f>
        <v>15000</v>
      </c>
      <c r="L224" s="26"/>
    </row>
    <row r="225" spans="1:12" x14ac:dyDescent="0.3">
      <c r="A225" s="2">
        <v>107</v>
      </c>
      <c r="B225" s="2"/>
      <c r="C225" s="2" t="s">
        <v>258</v>
      </c>
      <c r="D225" s="2" t="s">
        <v>63</v>
      </c>
      <c r="E225" s="8">
        <v>1</v>
      </c>
      <c r="F225" s="7"/>
      <c r="G225" s="7"/>
      <c r="H225" s="26">
        <v>5000</v>
      </c>
      <c r="I225" s="20">
        <f t="shared" ref="I225:I230" si="41">H225*6</f>
        <v>30000</v>
      </c>
      <c r="J225" s="2" t="s">
        <v>1</v>
      </c>
      <c r="K225" s="26">
        <f t="shared" si="40"/>
        <v>15000</v>
      </c>
      <c r="L225" s="26"/>
    </row>
    <row r="226" spans="1:12" x14ac:dyDescent="0.3">
      <c r="A226" s="2">
        <v>108</v>
      </c>
      <c r="B226" s="2"/>
      <c r="C226" s="2" t="s">
        <v>259</v>
      </c>
      <c r="D226" s="2" t="s">
        <v>63</v>
      </c>
      <c r="E226" s="8">
        <v>1</v>
      </c>
      <c r="F226" s="7"/>
      <c r="G226" s="7"/>
      <c r="H226" s="26">
        <v>5000</v>
      </c>
      <c r="I226" s="20">
        <f t="shared" si="41"/>
        <v>30000</v>
      </c>
      <c r="J226" s="2" t="s">
        <v>1</v>
      </c>
      <c r="K226" s="26">
        <f t="shared" si="40"/>
        <v>15000</v>
      </c>
      <c r="L226" s="26"/>
    </row>
    <row r="227" spans="1:12" x14ac:dyDescent="0.3">
      <c r="A227" s="2">
        <v>109</v>
      </c>
      <c r="B227" s="2"/>
      <c r="C227" s="2" t="s">
        <v>260</v>
      </c>
      <c r="D227" s="2" t="s">
        <v>60</v>
      </c>
      <c r="E227" s="8">
        <v>1</v>
      </c>
      <c r="F227" s="7"/>
      <c r="G227" s="7"/>
      <c r="H227" s="26">
        <v>6000</v>
      </c>
      <c r="I227" s="20">
        <f t="shared" si="41"/>
        <v>36000</v>
      </c>
      <c r="J227" s="2" t="s">
        <v>1</v>
      </c>
      <c r="K227" s="26">
        <f t="shared" si="40"/>
        <v>18000</v>
      </c>
      <c r="L227" s="26"/>
    </row>
    <row r="228" spans="1:12" x14ac:dyDescent="0.3">
      <c r="A228" s="2">
        <v>110</v>
      </c>
      <c r="B228" s="2"/>
      <c r="C228" s="2" t="s">
        <v>261</v>
      </c>
      <c r="D228" s="2" t="s">
        <v>60</v>
      </c>
      <c r="E228" s="8">
        <v>1</v>
      </c>
      <c r="F228" s="7"/>
      <c r="G228" s="7"/>
      <c r="H228" s="26">
        <v>6000</v>
      </c>
      <c r="I228" s="20">
        <f t="shared" si="41"/>
        <v>36000</v>
      </c>
      <c r="J228" s="2" t="s">
        <v>1</v>
      </c>
      <c r="K228" s="26">
        <f t="shared" si="40"/>
        <v>18000</v>
      </c>
      <c r="L228" s="26"/>
    </row>
    <row r="229" spans="1:12" x14ac:dyDescent="0.3">
      <c r="A229" s="2">
        <v>111</v>
      </c>
      <c r="B229" s="2"/>
      <c r="C229" s="2" t="s">
        <v>262</v>
      </c>
      <c r="D229" s="2" t="s">
        <v>57</v>
      </c>
      <c r="E229" s="8">
        <v>1</v>
      </c>
      <c r="F229" s="7"/>
      <c r="G229" s="7"/>
      <c r="H229" s="26">
        <v>5000</v>
      </c>
      <c r="I229" s="20">
        <f t="shared" si="41"/>
        <v>30000</v>
      </c>
      <c r="J229" s="2" t="s">
        <v>1</v>
      </c>
      <c r="K229" s="26">
        <f t="shared" si="40"/>
        <v>15000</v>
      </c>
      <c r="L229" s="26"/>
    </row>
    <row r="230" spans="1:12" x14ac:dyDescent="0.3">
      <c r="A230" s="2">
        <v>112</v>
      </c>
      <c r="B230" s="2"/>
      <c r="C230" s="2" t="s">
        <v>263</v>
      </c>
      <c r="D230" s="2" t="s">
        <v>57</v>
      </c>
      <c r="E230" s="8">
        <v>1</v>
      </c>
      <c r="F230" s="7"/>
      <c r="G230" s="7"/>
      <c r="H230" s="26">
        <v>5000</v>
      </c>
      <c r="I230" s="20">
        <f t="shared" si="41"/>
        <v>30000</v>
      </c>
      <c r="J230" s="2" t="s">
        <v>1</v>
      </c>
      <c r="K230" s="26">
        <f t="shared" si="40"/>
        <v>15000</v>
      </c>
      <c r="L230" s="26"/>
    </row>
    <row r="231" spans="1:12" x14ac:dyDescent="0.3">
      <c r="A231" s="2"/>
      <c r="B231" s="2"/>
      <c r="D231" s="2" t="s">
        <v>16</v>
      </c>
      <c r="E231" s="8">
        <v>7</v>
      </c>
      <c r="F231" s="7">
        <v>2000</v>
      </c>
      <c r="G231" s="7">
        <f t="shared" ref="G231:G236" si="42">E231*F231</f>
        <v>14000</v>
      </c>
      <c r="H231" s="26"/>
      <c r="I231" s="26">
        <f>G231*6</f>
        <v>84000</v>
      </c>
      <c r="J231" s="2" t="s">
        <v>1</v>
      </c>
      <c r="K231" s="26">
        <f t="shared" si="40"/>
        <v>42000</v>
      </c>
      <c r="L231" s="26"/>
    </row>
    <row r="232" spans="1:12" x14ac:dyDescent="0.3">
      <c r="A232" s="2"/>
      <c r="B232" s="2"/>
      <c r="D232" s="2" t="s">
        <v>15</v>
      </c>
      <c r="E232" s="2">
        <v>7</v>
      </c>
      <c r="F232" s="7">
        <v>500</v>
      </c>
      <c r="G232" s="7">
        <f t="shared" si="42"/>
        <v>3500</v>
      </c>
      <c r="H232" s="2"/>
      <c r="I232" s="26">
        <f>G232*6</f>
        <v>21000</v>
      </c>
      <c r="J232" s="2" t="s">
        <v>1</v>
      </c>
      <c r="K232" s="26">
        <f t="shared" si="40"/>
        <v>10500</v>
      </c>
      <c r="L232" s="26"/>
    </row>
    <row r="233" spans="1:12" x14ac:dyDescent="0.3">
      <c r="A233" s="2"/>
      <c r="B233" s="2"/>
      <c r="D233" s="2" t="s">
        <v>56</v>
      </c>
      <c r="E233" s="2">
        <v>7</v>
      </c>
      <c r="F233" s="7">
        <v>200</v>
      </c>
      <c r="G233" s="7">
        <f t="shared" si="42"/>
        <v>1400</v>
      </c>
      <c r="H233" s="26"/>
      <c r="I233" s="26">
        <f>G233*6</f>
        <v>8400</v>
      </c>
      <c r="J233" s="2" t="s">
        <v>1</v>
      </c>
      <c r="K233" s="26">
        <f t="shared" si="40"/>
        <v>4200</v>
      </c>
      <c r="L233" s="26"/>
    </row>
    <row r="234" spans="1:12" x14ac:dyDescent="0.3">
      <c r="A234" s="2"/>
      <c r="B234" s="2"/>
      <c r="D234" s="2" t="s">
        <v>3</v>
      </c>
      <c r="E234" s="2">
        <v>7</v>
      </c>
      <c r="F234" s="7">
        <v>2000</v>
      </c>
      <c r="G234" s="7">
        <f t="shared" si="42"/>
        <v>14000</v>
      </c>
      <c r="H234" s="26"/>
      <c r="I234" s="26">
        <f>G233*6</f>
        <v>8400</v>
      </c>
      <c r="J234" s="2" t="s">
        <v>1</v>
      </c>
      <c r="K234" s="26">
        <f t="shared" si="40"/>
        <v>4200</v>
      </c>
      <c r="L234" s="26"/>
    </row>
    <row r="235" spans="1:12" x14ac:dyDescent="0.3">
      <c r="A235" s="2"/>
      <c r="B235" s="2"/>
      <c r="D235" s="2" t="s">
        <v>14</v>
      </c>
      <c r="E235" s="2">
        <v>7</v>
      </c>
      <c r="F235" s="7">
        <v>17000</v>
      </c>
      <c r="G235" s="7">
        <f t="shared" si="42"/>
        <v>119000</v>
      </c>
      <c r="H235" s="26"/>
      <c r="I235" s="26">
        <f>G235</f>
        <v>119000</v>
      </c>
      <c r="J235" s="2" t="s">
        <v>1</v>
      </c>
      <c r="K235" s="26">
        <f t="shared" si="40"/>
        <v>59500</v>
      </c>
      <c r="L235" s="26"/>
    </row>
    <row r="236" spans="1:12" x14ac:dyDescent="0.3">
      <c r="A236" s="2"/>
      <c r="B236" s="2"/>
      <c r="D236" s="2" t="s">
        <v>10</v>
      </c>
      <c r="E236" s="2">
        <v>7</v>
      </c>
      <c r="F236" s="7">
        <v>9000</v>
      </c>
      <c r="G236" s="7">
        <f t="shared" si="42"/>
        <v>63000</v>
      </c>
      <c r="H236" s="26"/>
      <c r="I236" s="26">
        <f>G236</f>
        <v>63000</v>
      </c>
      <c r="J236" s="2" t="s">
        <v>1</v>
      </c>
      <c r="K236" s="26">
        <f t="shared" si="40"/>
        <v>31500</v>
      </c>
      <c r="L236" s="26"/>
    </row>
    <row r="237" spans="1:12" ht="15" thickBot="1" x14ac:dyDescent="0.35">
      <c r="A237" s="2"/>
      <c r="B237" s="2"/>
      <c r="D237" s="24" t="s">
        <v>0</v>
      </c>
      <c r="E237" s="8"/>
      <c r="F237" s="7"/>
      <c r="G237" s="23">
        <f>G231+G232+G233+G234+G235+G236</f>
        <v>214900</v>
      </c>
      <c r="H237" s="26"/>
      <c r="I237" s="21">
        <f>I224+I225+I226+I227+I228+I229+I230</f>
        <v>222000</v>
      </c>
      <c r="J237" s="26"/>
      <c r="K237" s="21">
        <f>K224+K225+K226+K227+K228+K229+K230+K231+K232+K233+K234+K235+K236</f>
        <v>262900</v>
      </c>
      <c r="L237" s="21">
        <f>K237</f>
        <v>262900</v>
      </c>
    </row>
    <row r="238" spans="1:12" ht="15" thickTop="1" x14ac:dyDescent="0.3">
      <c r="A238" s="17"/>
      <c r="B238" s="17"/>
      <c r="C238" s="17"/>
      <c r="D238" s="17"/>
      <c r="E238" s="19"/>
      <c r="F238" s="18"/>
      <c r="G238" s="18"/>
      <c r="H238" s="16"/>
      <c r="I238" s="16"/>
      <c r="J238" s="17"/>
      <c r="K238" s="16"/>
      <c r="L238" s="16"/>
    </row>
    <row r="239" spans="1:12" x14ac:dyDescent="0.3">
      <c r="A239" s="2">
        <v>113</v>
      </c>
      <c r="B239" s="2"/>
      <c r="C239" s="2" t="s">
        <v>264</v>
      </c>
      <c r="D239" s="2" t="s">
        <v>49</v>
      </c>
      <c r="E239" s="8">
        <v>1</v>
      </c>
      <c r="F239" s="7"/>
      <c r="G239" s="7"/>
      <c r="H239" s="26">
        <v>3000</v>
      </c>
      <c r="I239" s="20">
        <f t="shared" ref="I239:I245" si="43">H239*6</f>
        <v>18000</v>
      </c>
      <c r="J239" s="2" t="s">
        <v>1</v>
      </c>
      <c r="K239" s="26">
        <f t="shared" ref="K239:K251" si="44">I239/2</f>
        <v>9000</v>
      </c>
      <c r="L239" s="26"/>
    </row>
    <row r="240" spans="1:12" x14ac:dyDescent="0.3">
      <c r="A240" s="2">
        <v>114</v>
      </c>
      <c r="B240" s="2"/>
      <c r="C240" s="2" t="s">
        <v>265</v>
      </c>
      <c r="D240" s="2" t="s">
        <v>49</v>
      </c>
      <c r="E240" s="8">
        <v>1</v>
      </c>
      <c r="F240" s="7"/>
      <c r="G240" s="7"/>
      <c r="H240" s="26">
        <v>3000</v>
      </c>
      <c r="I240" s="20">
        <f t="shared" si="43"/>
        <v>18000</v>
      </c>
      <c r="J240" s="2" t="s">
        <v>1</v>
      </c>
      <c r="K240" s="26">
        <f t="shared" si="44"/>
        <v>9000</v>
      </c>
      <c r="L240" s="26"/>
    </row>
    <row r="241" spans="1:12" x14ac:dyDescent="0.3">
      <c r="A241" s="2">
        <v>115</v>
      </c>
      <c r="B241" s="2"/>
      <c r="C241" s="2" t="s">
        <v>266</v>
      </c>
      <c r="D241" s="2" t="s">
        <v>49</v>
      </c>
      <c r="E241" s="8">
        <v>1</v>
      </c>
      <c r="F241" s="7"/>
      <c r="G241" s="7"/>
      <c r="H241" s="26">
        <v>3000</v>
      </c>
      <c r="I241" s="20">
        <f t="shared" si="43"/>
        <v>18000</v>
      </c>
      <c r="J241" s="2" t="s">
        <v>1</v>
      </c>
      <c r="K241" s="26">
        <f t="shared" si="44"/>
        <v>9000</v>
      </c>
      <c r="L241" s="26"/>
    </row>
    <row r="242" spans="1:12" x14ac:dyDescent="0.3">
      <c r="A242" s="2">
        <v>116</v>
      </c>
      <c r="B242" s="2"/>
      <c r="C242" s="2" t="s">
        <v>267</v>
      </c>
      <c r="D242" s="2" t="s">
        <v>46</v>
      </c>
      <c r="E242" s="8">
        <v>1</v>
      </c>
      <c r="F242" s="7"/>
      <c r="G242" s="7"/>
      <c r="H242" s="26">
        <v>3500</v>
      </c>
      <c r="I242" s="20">
        <f t="shared" si="43"/>
        <v>21000</v>
      </c>
      <c r="J242" s="2" t="s">
        <v>1</v>
      </c>
      <c r="K242" s="26">
        <f t="shared" si="44"/>
        <v>10500</v>
      </c>
      <c r="L242" s="26"/>
    </row>
    <row r="243" spans="1:12" x14ac:dyDescent="0.3">
      <c r="A243" s="2">
        <v>117</v>
      </c>
      <c r="B243" s="2"/>
      <c r="C243" s="2" t="s">
        <v>268</v>
      </c>
      <c r="D243" s="2" t="s">
        <v>46</v>
      </c>
      <c r="E243" s="8">
        <v>1</v>
      </c>
      <c r="F243" s="7"/>
      <c r="G243" s="7"/>
      <c r="H243" s="26">
        <v>3500</v>
      </c>
      <c r="I243" s="20">
        <f t="shared" si="43"/>
        <v>21000</v>
      </c>
      <c r="J243" s="2" t="s">
        <v>1</v>
      </c>
      <c r="K243" s="26">
        <f t="shared" si="44"/>
        <v>10500</v>
      </c>
      <c r="L243" s="26"/>
    </row>
    <row r="244" spans="1:12" x14ac:dyDescent="0.3">
      <c r="A244" s="2">
        <v>118</v>
      </c>
      <c r="B244" s="2"/>
      <c r="C244" s="2" t="s">
        <v>269</v>
      </c>
      <c r="D244" s="2" t="s">
        <v>43</v>
      </c>
      <c r="E244" s="8">
        <v>1</v>
      </c>
      <c r="F244" s="7"/>
      <c r="G244" s="7"/>
      <c r="H244" s="26">
        <v>3000</v>
      </c>
      <c r="I244" s="20">
        <f t="shared" si="43"/>
        <v>18000</v>
      </c>
      <c r="J244" s="2" t="s">
        <v>1</v>
      </c>
      <c r="K244" s="26">
        <f t="shared" si="44"/>
        <v>9000</v>
      </c>
      <c r="L244" s="26"/>
    </row>
    <row r="245" spans="1:12" x14ac:dyDescent="0.3">
      <c r="A245" s="2">
        <v>119</v>
      </c>
      <c r="B245" s="2"/>
      <c r="C245" s="2" t="s">
        <v>270</v>
      </c>
      <c r="D245" s="2" t="s">
        <v>43</v>
      </c>
      <c r="E245" s="8">
        <v>1</v>
      </c>
      <c r="F245" s="7"/>
      <c r="G245" s="7"/>
      <c r="H245" s="26">
        <v>3000</v>
      </c>
      <c r="I245" s="20">
        <f t="shared" si="43"/>
        <v>18000</v>
      </c>
      <c r="J245" s="2" t="s">
        <v>1</v>
      </c>
      <c r="K245" s="26">
        <f t="shared" si="44"/>
        <v>9000</v>
      </c>
      <c r="L245" s="26"/>
    </row>
    <row r="246" spans="1:12" x14ac:dyDescent="0.3">
      <c r="A246" s="2"/>
      <c r="B246" s="2"/>
      <c r="D246" s="2" t="s">
        <v>16</v>
      </c>
      <c r="E246" s="8">
        <v>7</v>
      </c>
      <c r="F246" s="7">
        <v>1000</v>
      </c>
      <c r="G246" s="7">
        <f t="shared" ref="G246:G251" si="45">E246*F246</f>
        <v>7000</v>
      </c>
      <c r="H246" s="26"/>
      <c r="I246" s="26">
        <f>G246*6</f>
        <v>42000</v>
      </c>
      <c r="J246" s="2" t="s">
        <v>1</v>
      </c>
      <c r="K246" s="26">
        <f t="shared" si="44"/>
        <v>21000</v>
      </c>
      <c r="L246" s="26"/>
    </row>
    <row r="247" spans="1:12" x14ac:dyDescent="0.3">
      <c r="A247" s="2"/>
      <c r="B247" s="2"/>
      <c r="D247" s="2" t="s">
        <v>15</v>
      </c>
      <c r="E247" s="2">
        <v>7</v>
      </c>
      <c r="F247" s="7">
        <v>500</v>
      </c>
      <c r="G247" s="7">
        <f t="shared" si="45"/>
        <v>3500</v>
      </c>
      <c r="H247" s="2"/>
      <c r="I247" s="26">
        <f>G247*6</f>
        <v>21000</v>
      </c>
      <c r="J247" s="2" t="s">
        <v>1</v>
      </c>
      <c r="K247" s="26">
        <f t="shared" si="44"/>
        <v>10500</v>
      </c>
      <c r="L247" s="26"/>
    </row>
    <row r="248" spans="1:12" x14ac:dyDescent="0.3">
      <c r="A248" s="2"/>
      <c r="B248" s="2"/>
      <c r="D248" s="2" t="s">
        <v>4</v>
      </c>
      <c r="E248" s="2">
        <v>7</v>
      </c>
      <c r="F248" s="7">
        <v>200</v>
      </c>
      <c r="G248" s="7">
        <f t="shared" si="45"/>
        <v>1400</v>
      </c>
      <c r="H248" s="26"/>
      <c r="I248" s="26">
        <f>G248*6</f>
        <v>8400</v>
      </c>
      <c r="J248" s="2" t="s">
        <v>1</v>
      </c>
      <c r="K248" s="26">
        <f t="shared" si="44"/>
        <v>4200</v>
      </c>
      <c r="L248" s="26"/>
    </row>
    <row r="249" spans="1:12" x14ac:dyDescent="0.3">
      <c r="A249" s="2"/>
      <c r="B249" s="2"/>
      <c r="D249" s="2" t="s">
        <v>3</v>
      </c>
      <c r="E249" s="2">
        <v>7</v>
      </c>
      <c r="F249" s="7">
        <v>2000</v>
      </c>
      <c r="G249" s="7">
        <f t="shared" si="45"/>
        <v>14000</v>
      </c>
      <c r="H249" s="26"/>
      <c r="I249" s="26">
        <f>G248*6</f>
        <v>8400</v>
      </c>
      <c r="J249" s="2" t="s">
        <v>1</v>
      </c>
      <c r="K249" s="26">
        <f t="shared" si="44"/>
        <v>4200</v>
      </c>
      <c r="L249" s="26"/>
    </row>
    <row r="250" spans="1:12" x14ac:dyDescent="0.3">
      <c r="A250" s="2"/>
      <c r="B250" s="2"/>
      <c r="D250" s="2" t="s">
        <v>14</v>
      </c>
      <c r="E250" s="2">
        <v>7</v>
      </c>
      <c r="F250" s="7">
        <v>17000</v>
      </c>
      <c r="G250" s="7">
        <f t="shared" si="45"/>
        <v>119000</v>
      </c>
      <c r="H250" s="26"/>
      <c r="I250" s="26">
        <f>G250</f>
        <v>119000</v>
      </c>
      <c r="J250" s="2" t="s">
        <v>1</v>
      </c>
      <c r="K250" s="26">
        <f t="shared" si="44"/>
        <v>59500</v>
      </c>
      <c r="L250" s="26"/>
    </row>
    <row r="251" spans="1:12" x14ac:dyDescent="0.3">
      <c r="A251" s="2"/>
      <c r="B251" s="2"/>
      <c r="D251" s="2" t="s">
        <v>10</v>
      </c>
      <c r="E251" s="2">
        <v>7</v>
      </c>
      <c r="F251" s="7">
        <v>9000</v>
      </c>
      <c r="G251" s="7">
        <f t="shared" si="45"/>
        <v>63000</v>
      </c>
      <c r="H251" s="26"/>
      <c r="I251" s="26">
        <f>G251</f>
        <v>63000</v>
      </c>
      <c r="J251" s="2" t="s">
        <v>1</v>
      </c>
      <c r="K251" s="26">
        <f t="shared" si="44"/>
        <v>31500</v>
      </c>
      <c r="L251" s="26"/>
    </row>
    <row r="252" spans="1:12" ht="15" thickBot="1" x14ac:dyDescent="0.35">
      <c r="A252" s="2"/>
      <c r="B252" s="2"/>
      <c r="D252" s="24" t="s">
        <v>0</v>
      </c>
      <c r="E252" s="8"/>
      <c r="F252" s="7"/>
      <c r="G252" s="23">
        <f>G246+G247+G248+G249+G250+G251</f>
        <v>207900</v>
      </c>
      <c r="H252" s="26"/>
      <c r="I252" s="21">
        <f>I239+I240+I241+I242+I243+I244+I245</f>
        <v>132000</v>
      </c>
      <c r="J252" s="26"/>
      <c r="K252" s="21">
        <f>K239+K240+K241+K242+K243+K244+K245+K246+K247+K248+K249+K250+K251</f>
        <v>196900</v>
      </c>
      <c r="L252" s="21">
        <f>K252</f>
        <v>196900</v>
      </c>
    </row>
    <row r="253" spans="1:12" ht="15" thickTop="1" x14ac:dyDescent="0.3">
      <c r="A253" s="17"/>
      <c r="B253" s="17"/>
      <c r="C253" s="17"/>
      <c r="D253" s="17"/>
      <c r="E253" s="19"/>
      <c r="F253" s="18"/>
      <c r="G253" s="18"/>
      <c r="H253" s="16"/>
      <c r="I253" s="16"/>
      <c r="J253" s="17"/>
      <c r="K253" s="16"/>
      <c r="L253" s="16"/>
    </row>
    <row r="254" spans="1:12" x14ac:dyDescent="0.3">
      <c r="A254" s="2"/>
      <c r="B254" s="2">
        <v>11</v>
      </c>
      <c r="C254" s="2" t="s">
        <v>271</v>
      </c>
      <c r="D254" s="2" t="s">
        <v>26</v>
      </c>
      <c r="E254" s="8">
        <v>1</v>
      </c>
      <c r="F254" s="7"/>
      <c r="G254" s="7"/>
      <c r="H254" s="26">
        <v>5000</v>
      </c>
      <c r="I254" s="20">
        <f>H254*6</f>
        <v>30000</v>
      </c>
      <c r="J254" s="2"/>
      <c r="K254" s="26"/>
      <c r="L254" s="26"/>
    </row>
    <row r="255" spans="1:12" x14ac:dyDescent="0.3">
      <c r="A255" s="2"/>
      <c r="B255" s="2">
        <v>12</v>
      </c>
      <c r="C255" s="2" t="s">
        <v>272</v>
      </c>
      <c r="D255" s="2" t="s">
        <v>26</v>
      </c>
      <c r="E255" s="2">
        <v>1</v>
      </c>
      <c r="F255" s="7"/>
      <c r="G255" s="7"/>
      <c r="H255" s="26">
        <v>5000</v>
      </c>
      <c r="I255" s="20">
        <f>H255*6</f>
        <v>30000</v>
      </c>
      <c r="J255" s="2"/>
      <c r="K255" s="26"/>
      <c r="L255" s="26"/>
    </row>
    <row r="256" spans="1:12" x14ac:dyDescent="0.3">
      <c r="A256" s="2"/>
      <c r="B256" s="2">
        <v>13</v>
      </c>
      <c r="C256" s="2" t="s">
        <v>273</v>
      </c>
      <c r="D256" s="2" t="s">
        <v>26</v>
      </c>
      <c r="E256" s="8">
        <v>1</v>
      </c>
      <c r="F256" s="7"/>
      <c r="G256" s="7"/>
      <c r="H256" s="26">
        <v>5000</v>
      </c>
      <c r="I256" s="20">
        <f>H256*6</f>
        <v>30000</v>
      </c>
      <c r="J256" s="2"/>
      <c r="K256" s="26"/>
      <c r="L256" s="26"/>
    </row>
    <row r="257" spans="1:12" ht="13.8" customHeight="1" x14ac:dyDescent="0.3">
      <c r="A257" s="2"/>
      <c r="B257" s="2">
        <v>14</v>
      </c>
      <c r="C257" s="2" t="s">
        <v>274</v>
      </c>
      <c r="D257" s="2" t="s">
        <v>26</v>
      </c>
      <c r="E257" s="8">
        <v>1</v>
      </c>
      <c r="F257" s="7"/>
      <c r="G257" s="7"/>
      <c r="H257" s="26">
        <v>5000</v>
      </c>
      <c r="I257" s="20">
        <f>H257*6</f>
        <v>30000</v>
      </c>
      <c r="J257" s="2"/>
      <c r="K257" s="26"/>
      <c r="L257" s="26"/>
    </row>
    <row r="258" spans="1:12" ht="13.8" customHeight="1" x14ac:dyDescent="0.3">
      <c r="A258" s="2"/>
      <c r="B258" s="2"/>
      <c r="D258" s="2" t="s">
        <v>16</v>
      </c>
      <c r="E258" s="8">
        <v>4</v>
      </c>
      <c r="F258" s="7">
        <v>1000</v>
      </c>
      <c r="G258" s="7">
        <f t="shared" ref="G258:G263" si="46">E258*F258</f>
        <v>4000</v>
      </c>
      <c r="H258" s="26"/>
      <c r="I258" s="26">
        <f>G258*6</f>
        <v>24000</v>
      </c>
      <c r="J258" s="2"/>
      <c r="K258" s="26"/>
      <c r="L258" s="26"/>
    </row>
    <row r="259" spans="1:12" x14ac:dyDescent="0.3">
      <c r="A259" s="2"/>
      <c r="B259" s="2"/>
      <c r="C259" s="30"/>
      <c r="D259" s="2" t="s">
        <v>15</v>
      </c>
      <c r="E259" s="2">
        <v>4</v>
      </c>
      <c r="F259" s="7">
        <v>500</v>
      </c>
      <c r="G259" s="7">
        <f t="shared" si="46"/>
        <v>2000</v>
      </c>
      <c r="H259" s="26"/>
      <c r="I259" s="26">
        <f>G259*6</f>
        <v>12000</v>
      </c>
      <c r="J259" s="2"/>
      <c r="K259" s="26"/>
      <c r="L259" s="26"/>
    </row>
    <row r="260" spans="1:12" x14ac:dyDescent="0.3">
      <c r="A260" s="2"/>
      <c r="B260" s="2"/>
      <c r="C260" s="30"/>
      <c r="D260" s="2" t="s">
        <v>4</v>
      </c>
      <c r="E260" s="2">
        <v>4</v>
      </c>
      <c r="F260" s="7">
        <v>200</v>
      </c>
      <c r="G260" s="7">
        <f t="shared" si="46"/>
        <v>800</v>
      </c>
      <c r="H260" s="26"/>
      <c r="I260" s="26">
        <f>G260*6</f>
        <v>4800</v>
      </c>
      <c r="J260" s="2"/>
      <c r="K260" s="26"/>
      <c r="L260" s="26"/>
    </row>
    <row r="261" spans="1:12" x14ac:dyDescent="0.3">
      <c r="A261" s="2"/>
      <c r="B261" s="2"/>
      <c r="C261" s="30"/>
      <c r="D261" s="2" t="s">
        <v>3</v>
      </c>
      <c r="E261" s="2">
        <v>4</v>
      </c>
      <c r="F261" s="7">
        <v>2000</v>
      </c>
      <c r="G261" s="7">
        <f t="shared" si="46"/>
        <v>8000</v>
      </c>
      <c r="H261" s="26"/>
      <c r="I261" s="26">
        <f>G260*6</f>
        <v>4800</v>
      </c>
      <c r="J261" s="2"/>
      <c r="K261" s="26"/>
      <c r="L261" s="26"/>
    </row>
    <row r="262" spans="1:12" x14ac:dyDescent="0.3">
      <c r="A262" s="2"/>
      <c r="B262" s="2"/>
      <c r="C262" s="30"/>
      <c r="D262" s="2" t="s">
        <v>14</v>
      </c>
      <c r="E262" s="2">
        <v>4</v>
      </c>
      <c r="F262" s="7">
        <v>17000</v>
      </c>
      <c r="G262" s="7">
        <f t="shared" si="46"/>
        <v>68000</v>
      </c>
      <c r="H262" s="26"/>
      <c r="I262" s="26">
        <f>G262</f>
        <v>68000</v>
      </c>
      <c r="J262" s="2"/>
      <c r="K262" s="26"/>
      <c r="L262" s="26"/>
    </row>
    <row r="263" spans="1:12" x14ac:dyDescent="0.3">
      <c r="A263" s="2"/>
      <c r="B263" s="2"/>
      <c r="C263" s="30"/>
      <c r="D263" s="2" t="s">
        <v>10</v>
      </c>
      <c r="E263" s="2">
        <v>4</v>
      </c>
      <c r="F263" s="7">
        <v>9000</v>
      </c>
      <c r="G263" s="7">
        <f t="shared" si="46"/>
        <v>36000</v>
      </c>
      <c r="H263" s="26"/>
      <c r="I263" s="26">
        <f>G263</f>
        <v>36000</v>
      </c>
      <c r="J263" s="2"/>
      <c r="L263" s="26"/>
    </row>
    <row r="264" spans="1:12" ht="15" thickBot="1" x14ac:dyDescent="0.35">
      <c r="A264" s="2"/>
      <c r="B264" s="2"/>
      <c r="D264" s="24" t="s">
        <v>0</v>
      </c>
      <c r="E264" s="8"/>
      <c r="F264" s="7"/>
      <c r="G264" s="23">
        <f>G258+G259+G260+G261+G262+G263</f>
        <v>118800</v>
      </c>
      <c r="H264" s="26"/>
      <c r="I264" s="21">
        <f>I254+I255+I256+I257+I258+I259+I260+I261+I262+I263</f>
        <v>269600</v>
      </c>
      <c r="J264" s="26"/>
      <c r="K264" s="26"/>
      <c r="L264" s="21">
        <f>I264</f>
        <v>269600</v>
      </c>
    </row>
    <row r="265" spans="1:12" ht="15" thickTop="1" x14ac:dyDescent="0.3">
      <c r="A265" s="17"/>
      <c r="B265" s="17"/>
      <c r="C265" s="17"/>
      <c r="D265" s="17"/>
      <c r="E265" s="19"/>
      <c r="F265" s="18"/>
      <c r="G265" s="18"/>
      <c r="H265" s="16"/>
      <c r="I265" s="16"/>
      <c r="J265" s="17"/>
      <c r="K265" s="16"/>
      <c r="L265" s="16"/>
    </row>
    <row r="266" spans="1:12" ht="12.6" customHeight="1" x14ac:dyDescent="0.3">
      <c r="A266" s="2"/>
      <c r="B266" s="2">
        <v>15</v>
      </c>
      <c r="C266" s="2" t="s">
        <v>275</v>
      </c>
      <c r="D266" s="2" t="s">
        <v>17</v>
      </c>
      <c r="E266" s="8">
        <v>1</v>
      </c>
      <c r="F266" s="7"/>
      <c r="G266" s="7"/>
      <c r="H266" s="26">
        <v>4500</v>
      </c>
      <c r="I266" s="20">
        <f>6*H266</f>
        <v>27000</v>
      </c>
      <c r="J266" s="2"/>
      <c r="K266" s="26"/>
      <c r="L266" s="26"/>
    </row>
    <row r="267" spans="1:12" x14ac:dyDescent="0.3">
      <c r="A267" s="2"/>
      <c r="B267" s="2">
        <v>16</v>
      </c>
      <c r="C267" s="2" t="s">
        <v>276</v>
      </c>
      <c r="D267" s="2" t="s">
        <v>17</v>
      </c>
      <c r="E267" s="8">
        <v>1</v>
      </c>
      <c r="F267" s="7"/>
      <c r="G267" s="7"/>
      <c r="H267" s="26">
        <v>4500</v>
      </c>
      <c r="I267" s="20">
        <f t="shared" ref="I267:I269" si="47">6*H267</f>
        <v>27000</v>
      </c>
      <c r="J267" s="2"/>
      <c r="K267" s="26"/>
      <c r="L267" s="26"/>
    </row>
    <row r="268" spans="1:12" x14ac:dyDescent="0.3">
      <c r="A268" s="2"/>
      <c r="B268" s="2">
        <v>17</v>
      </c>
      <c r="C268" s="2" t="s">
        <v>277</v>
      </c>
      <c r="D268" s="2" t="s">
        <v>17</v>
      </c>
      <c r="E268" s="8">
        <v>1</v>
      </c>
      <c r="F268" s="7"/>
      <c r="G268" s="7"/>
      <c r="H268" s="26">
        <v>4500</v>
      </c>
      <c r="I268" s="20">
        <f t="shared" si="47"/>
        <v>27000</v>
      </c>
      <c r="J268" s="2"/>
      <c r="K268" s="26"/>
      <c r="L268" s="26"/>
    </row>
    <row r="269" spans="1:12" x14ac:dyDescent="0.3">
      <c r="A269" s="2"/>
      <c r="B269" s="2">
        <v>18</v>
      </c>
      <c r="C269" s="2" t="s">
        <v>278</v>
      </c>
      <c r="D269" s="2" t="s">
        <v>17</v>
      </c>
      <c r="E269" s="8">
        <v>1</v>
      </c>
      <c r="F269" s="7"/>
      <c r="G269" s="7"/>
      <c r="H269" s="26">
        <v>4500</v>
      </c>
      <c r="I269" s="20">
        <f t="shared" si="47"/>
        <v>27000</v>
      </c>
      <c r="J269" s="2"/>
      <c r="K269" s="26"/>
      <c r="L269" s="26"/>
    </row>
    <row r="270" spans="1:12" x14ac:dyDescent="0.3">
      <c r="A270" s="2"/>
      <c r="B270" s="2"/>
      <c r="D270" s="2" t="s">
        <v>16</v>
      </c>
      <c r="E270" s="8">
        <v>4</v>
      </c>
      <c r="F270" s="7">
        <v>1000</v>
      </c>
      <c r="G270" s="7">
        <f t="shared" ref="G270:G275" si="48">E270*F270</f>
        <v>4000</v>
      </c>
      <c r="H270" s="26"/>
      <c r="I270" s="26">
        <f>G270*6</f>
        <v>24000</v>
      </c>
      <c r="J270" s="2"/>
      <c r="K270" s="26"/>
      <c r="L270" s="26"/>
    </row>
    <row r="271" spans="1:12" x14ac:dyDescent="0.3">
      <c r="A271" s="2"/>
      <c r="B271" s="2"/>
      <c r="D271" s="2" t="s">
        <v>15</v>
      </c>
      <c r="E271" s="2">
        <v>4</v>
      </c>
      <c r="F271" s="7">
        <v>500</v>
      </c>
      <c r="G271" s="7">
        <f t="shared" si="48"/>
        <v>2000</v>
      </c>
      <c r="H271" s="26"/>
      <c r="I271" s="26">
        <f>G271*6</f>
        <v>12000</v>
      </c>
      <c r="J271" s="2"/>
      <c r="K271" s="26"/>
      <c r="L271" s="26"/>
    </row>
    <row r="272" spans="1:12" x14ac:dyDescent="0.3">
      <c r="A272" s="2"/>
      <c r="B272" s="2"/>
      <c r="D272" s="2" t="s">
        <v>4</v>
      </c>
      <c r="E272" s="2">
        <v>4</v>
      </c>
      <c r="F272" s="7">
        <v>200</v>
      </c>
      <c r="G272" s="7">
        <f t="shared" si="48"/>
        <v>800</v>
      </c>
      <c r="H272" s="26"/>
      <c r="I272" s="26">
        <f>G272*6</f>
        <v>4800</v>
      </c>
      <c r="J272" s="2"/>
      <c r="K272" s="26"/>
      <c r="L272" s="26"/>
    </row>
    <row r="273" spans="1:12" x14ac:dyDescent="0.3">
      <c r="A273" s="2"/>
      <c r="B273" s="2"/>
      <c r="D273" s="2" t="s">
        <v>3</v>
      </c>
      <c r="E273" s="2">
        <v>4</v>
      </c>
      <c r="F273" s="7">
        <v>2000</v>
      </c>
      <c r="G273" s="7">
        <f t="shared" si="48"/>
        <v>8000</v>
      </c>
      <c r="H273" s="26"/>
      <c r="I273" s="26">
        <f>G272*6</f>
        <v>4800</v>
      </c>
      <c r="J273" s="2"/>
      <c r="K273" s="26"/>
      <c r="L273" s="26"/>
    </row>
    <row r="274" spans="1:12" x14ac:dyDescent="0.3">
      <c r="A274" s="2"/>
      <c r="B274" s="2"/>
      <c r="D274" s="2" t="s">
        <v>14</v>
      </c>
      <c r="E274" s="2">
        <v>4</v>
      </c>
      <c r="F274" s="7">
        <v>17000</v>
      </c>
      <c r="G274" s="7">
        <f t="shared" si="48"/>
        <v>68000</v>
      </c>
      <c r="H274" s="26"/>
      <c r="I274" s="26">
        <f>G274</f>
        <v>68000</v>
      </c>
      <c r="J274" s="2"/>
      <c r="K274" s="26"/>
      <c r="L274" s="26"/>
    </row>
    <row r="275" spans="1:12" x14ac:dyDescent="0.3">
      <c r="A275" s="2"/>
      <c r="B275" s="2"/>
      <c r="D275" s="2" t="s">
        <v>10</v>
      </c>
      <c r="E275" s="2">
        <v>4</v>
      </c>
      <c r="F275" s="7">
        <v>9000</v>
      </c>
      <c r="G275" s="7">
        <f t="shared" si="48"/>
        <v>36000</v>
      </c>
      <c r="H275" s="26"/>
      <c r="I275" s="26">
        <f>G275</f>
        <v>36000</v>
      </c>
      <c r="J275" s="2"/>
      <c r="K275" s="26"/>
      <c r="L275" s="26"/>
    </row>
    <row r="276" spans="1:12" ht="15" thickBot="1" x14ac:dyDescent="0.35">
      <c r="A276" s="2"/>
      <c r="B276" s="2"/>
      <c r="D276" s="24" t="s">
        <v>0</v>
      </c>
      <c r="E276" s="8"/>
      <c r="F276" s="7"/>
      <c r="G276" s="23">
        <f>G270+G271+G272+G273+G274+G275</f>
        <v>118800</v>
      </c>
      <c r="H276" s="26"/>
      <c r="I276" s="21">
        <f>I266+I267+I268+I269+I24+I270+I271+I272+I273+I274+I275</f>
        <v>266600</v>
      </c>
      <c r="J276" s="26"/>
      <c r="K276" s="20"/>
      <c r="L276" s="21">
        <f>I276</f>
        <v>266600</v>
      </c>
    </row>
    <row r="277" spans="1:12" ht="15" thickTop="1" x14ac:dyDescent="0.3">
      <c r="A277" s="17"/>
      <c r="B277" s="17"/>
      <c r="C277" s="17"/>
      <c r="D277" s="17"/>
      <c r="E277" s="19"/>
      <c r="F277" s="18"/>
      <c r="G277" s="18"/>
      <c r="H277" s="16"/>
      <c r="I277" s="16"/>
      <c r="J277" s="17"/>
      <c r="K277" s="16"/>
      <c r="L277" s="16"/>
    </row>
    <row r="278" spans="1:12" x14ac:dyDescent="0.3">
      <c r="A278" s="2"/>
      <c r="B278" s="2">
        <v>19</v>
      </c>
      <c r="C278" s="30" t="s">
        <v>279</v>
      </c>
      <c r="D278" s="30" t="s">
        <v>280</v>
      </c>
      <c r="E278" s="8">
        <v>1</v>
      </c>
      <c r="F278" s="7"/>
      <c r="G278" s="7"/>
      <c r="H278" s="26">
        <v>3500</v>
      </c>
      <c r="I278" s="20">
        <f>H278*6</f>
        <v>21000</v>
      </c>
      <c r="J278" s="2"/>
      <c r="K278" s="26"/>
      <c r="L278" s="26"/>
    </row>
    <row r="279" spans="1:12" x14ac:dyDescent="0.3">
      <c r="A279" s="2"/>
      <c r="B279" s="2">
        <v>20</v>
      </c>
      <c r="C279" s="30" t="s">
        <v>281</v>
      </c>
      <c r="D279" s="30" t="s">
        <v>280</v>
      </c>
      <c r="E279" s="8">
        <v>1</v>
      </c>
      <c r="F279" s="7"/>
      <c r="G279" s="7"/>
      <c r="H279" s="26">
        <v>3500</v>
      </c>
      <c r="I279" s="20">
        <f t="shared" ref="I279:I285" si="49">H279*6</f>
        <v>21000</v>
      </c>
      <c r="J279" s="2"/>
      <c r="K279" s="26"/>
      <c r="L279" s="26"/>
    </row>
    <row r="280" spans="1:12" x14ac:dyDescent="0.3">
      <c r="A280" s="2"/>
      <c r="B280" s="2">
        <v>21</v>
      </c>
      <c r="C280" s="30" t="s">
        <v>282</v>
      </c>
      <c r="D280" s="30" t="s">
        <v>280</v>
      </c>
      <c r="E280" s="8">
        <v>1</v>
      </c>
      <c r="F280" s="7"/>
      <c r="G280" s="7"/>
      <c r="H280" s="26">
        <v>3500</v>
      </c>
      <c r="I280" s="20">
        <f t="shared" si="49"/>
        <v>21000</v>
      </c>
      <c r="J280" s="2"/>
      <c r="K280" s="26"/>
      <c r="L280" s="26"/>
    </row>
    <row r="281" spans="1:12" x14ac:dyDescent="0.3">
      <c r="A281" s="2"/>
      <c r="B281" s="2">
        <v>22</v>
      </c>
      <c r="C281" s="30" t="s">
        <v>283</v>
      </c>
      <c r="D281" s="30" t="s">
        <v>280</v>
      </c>
      <c r="E281" s="8">
        <v>1</v>
      </c>
      <c r="F281" s="7"/>
      <c r="G281" s="7"/>
      <c r="H281" s="26">
        <v>3500</v>
      </c>
      <c r="I281" s="20">
        <f t="shared" si="49"/>
        <v>21000</v>
      </c>
      <c r="J281" s="2"/>
      <c r="K281" s="26"/>
      <c r="L281" s="26"/>
    </row>
    <row r="282" spans="1:12" x14ac:dyDescent="0.3">
      <c r="A282" s="2"/>
      <c r="B282" s="2">
        <v>23</v>
      </c>
      <c r="C282" s="30" t="s">
        <v>284</v>
      </c>
      <c r="D282" s="30" t="s">
        <v>280</v>
      </c>
      <c r="E282" s="8">
        <v>1</v>
      </c>
      <c r="F282" s="7"/>
      <c r="G282" s="7"/>
      <c r="H282" s="26">
        <v>3500</v>
      </c>
      <c r="I282" s="20">
        <f t="shared" si="49"/>
        <v>21000</v>
      </c>
      <c r="J282" s="2"/>
      <c r="K282" s="26"/>
      <c r="L282" s="26"/>
    </row>
    <row r="283" spans="1:12" x14ac:dyDescent="0.3">
      <c r="A283" s="2"/>
      <c r="B283" s="2">
        <v>24</v>
      </c>
      <c r="C283" s="30" t="s">
        <v>285</v>
      </c>
      <c r="D283" s="30" t="s">
        <v>280</v>
      </c>
      <c r="E283" s="8">
        <v>1</v>
      </c>
      <c r="F283" s="7"/>
      <c r="G283" s="7"/>
      <c r="H283" s="26">
        <v>3500</v>
      </c>
      <c r="I283" s="20">
        <f t="shared" si="49"/>
        <v>21000</v>
      </c>
      <c r="J283" s="2"/>
      <c r="K283" s="26"/>
      <c r="L283" s="26"/>
    </row>
    <row r="284" spans="1:12" x14ac:dyDescent="0.3">
      <c r="A284" s="2"/>
      <c r="B284" s="2">
        <v>25</v>
      </c>
      <c r="C284" s="30" t="s">
        <v>286</v>
      </c>
      <c r="D284" s="30" t="s">
        <v>280</v>
      </c>
      <c r="E284" s="8">
        <v>1</v>
      </c>
      <c r="F284" s="7"/>
      <c r="G284" s="7"/>
      <c r="H284" s="26">
        <v>3500</v>
      </c>
      <c r="I284" s="20">
        <f t="shared" si="49"/>
        <v>21000</v>
      </c>
      <c r="J284" s="2"/>
      <c r="K284" s="26"/>
      <c r="L284" s="26"/>
    </row>
    <row r="285" spans="1:12" x14ac:dyDescent="0.3">
      <c r="A285" s="2"/>
      <c r="B285" s="2">
        <v>26</v>
      </c>
      <c r="C285" s="30" t="s">
        <v>287</v>
      </c>
      <c r="D285" s="30" t="s">
        <v>280</v>
      </c>
      <c r="E285" s="8">
        <v>1</v>
      </c>
      <c r="F285" s="7"/>
      <c r="G285" s="7"/>
      <c r="H285" s="26">
        <v>3500</v>
      </c>
      <c r="I285" s="20">
        <f t="shared" si="49"/>
        <v>21000</v>
      </c>
      <c r="J285" s="2"/>
      <c r="K285" s="26"/>
      <c r="L285" s="26"/>
    </row>
    <row r="286" spans="1:12" x14ac:dyDescent="0.3">
      <c r="A286" s="2"/>
      <c r="B286" s="2"/>
      <c r="C286" s="30"/>
      <c r="D286" s="2" t="s">
        <v>16</v>
      </c>
      <c r="E286" s="8">
        <v>8</v>
      </c>
      <c r="F286" s="7">
        <v>1000</v>
      </c>
      <c r="G286" s="7">
        <f>E287*F286</f>
        <v>8000</v>
      </c>
      <c r="H286" s="26"/>
      <c r="I286" s="26">
        <f>G286*6</f>
        <v>48000</v>
      </c>
      <c r="J286" s="2"/>
      <c r="K286" s="26"/>
      <c r="L286" s="26"/>
    </row>
    <row r="287" spans="1:12" x14ac:dyDescent="0.3">
      <c r="A287" s="2"/>
      <c r="B287" s="2"/>
      <c r="D287" s="2" t="s">
        <v>15</v>
      </c>
      <c r="E287" s="2">
        <v>8</v>
      </c>
      <c r="F287" s="7">
        <v>500</v>
      </c>
      <c r="G287" s="7">
        <f>E288*F287</f>
        <v>4000</v>
      </c>
      <c r="H287" s="26"/>
      <c r="I287" s="26">
        <f>G287*6</f>
        <v>24000</v>
      </c>
      <c r="J287" s="2"/>
      <c r="K287" s="26"/>
      <c r="L287" s="26"/>
    </row>
    <row r="288" spans="1:12" x14ac:dyDescent="0.3">
      <c r="A288" s="2"/>
      <c r="B288" s="2"/>
      <c r="D288" s="2" t="s">
        <v>3</v>
      </c>
      <c r="E288" s="2">
        <v>8</v>
      </c>
      <c r="F288" s="7">
        <v>2000</v>
      </c>
      <c r="G288" s="7">
        <f>E288*F288</f>
        <v>16000</v>
      </c>
      <c r="H288" s="26"/>
      <c r="I288" s="26">
        <f>G288*6</f>
        <v>96000</v>
      </c>
      <c r="J288" s="2"/>
      <c r="K288" s="26"/>
      <c r="L288" s="26"/>
    </row>
    <row r="289" spans="1:12" x14ac:dyDescent="0.3">
      <c r="A289" s="2"/>
      <c r="B289" s="2"/>
      <c r="D289" s="2" t="s">
        <v>14</v>
      </c>
      <c r="E289" s="2">
        <v>8</v>
      </c>
      <c r="F289" s="7">
        <v>6000</v>
      </c>
      <c r="G289" s="7">
        <f>E289*F289</f>
        <v>48000</v>
      </c>
      <c r="H289" s="26"/>
      <c r="I289" s="26">
        <f>G288</f>
        <v>16000</v>
      </c>
      <c r="J289" s="2"/>
      <c r="K289" s="26"/>
      <c r="L289" s="26"/>
    </row>
    <row r="290" spans="1:12" x14ac:dyDescent="0.3">
      <c r="A290" s="2"/>
      <c r="B290" s="2"/>
      <c r="D290" s="2" t="s">
        <v>10</v>
      </c>
      <c r="E290" s="2">
        <v>8</v>
      </c>
      <c r="F290" s="7">
        <v>6000</v>
      </c>
      <c r="G290" s="7">
        <f>E290*F290</f>
        <v>48000</v>
      </c>
      <c r="H290" s="26"/>
      <c r="I290" s="26">
        <f>G290</f>
        <v>48000</v>
      </c>
      <c r="J290" s="2"/>
      <c r="K290" s="26"/>
      <c r="L290" s="26"/>
    </row>
    <row r="291" spans="1:12" ht="15" thickBot="1" x14ac:dyDescent="0.35">
      <c r="A291" s="2"/>
      <c r="B291" s="2"/>
      <c r="D291" s="24" t="s">
        <v>0</v>
      </c>
      <c r="E291" s="8"/>
      <c r="F291" s="7"/>
      <c r="G291" s="23">
        <f>G285+G286+G287+G288+G289+G290</f>
        <v>124000</v>
      </c>
      <c r="H291" s="26"/>
      <c r="I291" s="21">
        <f>I278+I279+I280+I281+I282+I283+I284+I285+I286+I287+I288+I289+I290</f>
        <v>400000</v>
      </c>
      <c r="J291" s="26"/>
      <c r="K291" s="20"/>
      <c r="L291" s="21">
        <f>I291</f>
        <v>400000</v>
      </c>
    </row>
    <row r="292" spans="1:12" ht="15" thickTop="1" x14ac:dyDescent="0.3">
      <c r="A292" s="17"/>
      <c r="B292" s="17"/>
      <c r="C292" s="17"/>
      <c r="D292" s="17"/>
      <c r="E292" s="19"/>
      <c r="F292" s="18"/>
      <c r="G292" s="18"/>
      <c r="H292" s="16"/>
      <c r="I292" s="16"/>
      <c r="J292" s="17"/>
      <c r="K292" s="16"/>
      <c r="L292" s="16"/>
    </row>
    <row r="293" spans="1:12" x14ac:dyDescent="0.3">
      <c r="A293" s="2"/>
      <c r="B293" s="2">
        <v>27</v>
      </c>
      <c r="C293" s="57" t="s">
        <v>288</v>
      </c>
      <c r="D293" s="30" t="s">
        <v>289</v>
      </c>
      <c r="E293" s="8">
        <v>1</v>
      </c>
      <c r="F293" s="7"/>
      <c r="G293" s="7"/>
      <c r="H293" s="26">
        <v>3200</v>
      </c>
      <c r="I293" s="20">
        <f>H293*6</f>
        <v>19200</v>
      </c>
      <c r="J293" s="2"/>
      <c r="K293" s="26"/>
      <c r="L293" s="26"/>
    </row>
    <row r="294" spans="1:12" x14ac:dyDescent="0.3">
      <c r="A294" s="2"/>
      <c r="B294" s="2">
        <v>28</v>
      </c>
      <c r="C294" s="57" t="s">
        <v>290</v>
      </c>
      <c r="D294" s="30" t="s">
        <v>289</v>
      </c>
      <c r="E294" s="8">
        <v>1</v>
      </c>
      <c r="F294" s="7"/>
      <c r="G294" s="7"/>
      <c r="H294" s="26">
        <v>3200</v>
      </c>
      <c r="I294" s="20">
        <f t="shared" ref="I294:I312" si="50">H294*6</f>
        <v>19200</v>
      </c>
      <c r="J294" s="2"/>
      <c r="K294" s="26"/>
      <c r="L294" s="26"/>
    </row>
    <row r="295" spans="1:12" x14ac:dyDescent="0.3">
      <c r="A295" s="2"/>
      <c r="B295" s="2">
        <v>29</v>
      </c>
      <c r="C295" s="57" t="s">
        <v>291</v>
      </c>
      <c r="D295" s="30" t="s">
        <v>289</v>
      </c>
      <c r="E295" s="8">
        <v>1</v>
      </c>
      <c r="F295" s="7"/>
      <c r="G295" s="7"/>
      <c r="H295" s="26">
        <v>3200</v>
      </c>
      <c r="I295" s="20">
        <f t="shared" si="50"/>
        <v>19200</v>
      </c>
      <c r="J295" s="2"/>
      <c r="K295" s="26"/>
      <c r="L295" s="26"/>
    </row>
    <row r="296" spans="1:12" x14ac:dyDescent="0.3">
      <c r="A296" s="2"/>
      <c r="B296" s="2">
        <v>30</v>
      </c>
      <c r="C296" s="57" t="s">
        <v>292</v>
      </c>
      <c r="D296" s="30" t="s">
        <v>289</v>
      </c>
      <c r="E296" s="8">
        <v>1</v>
      </c>
      <c r="F296" s="7"/>
      <c r="G296" s="7"/>
      <c r="H296" s="26">
        <v>3200</v>
      </c>
      <c r="I296" s="20">
        <f t="shared" si="50"/>
        <v>19200</v>
      </c>
      <c r="J296" s="2"/>
      <c r="K296" s="26"/>
      <c r="L296" s="26"/>
    </row>
    <row r="297" spans="1:12" x14ac:dyDescent="0.3">
      <c r="A297" s="2"/>
      <c r="B297" s="2">
        <v>31</v>
      </c>
      <c r="C297" s="57" t="s">
        <v>293</v>
      </c>
      <c r="D297" s="30" t="s">
        <v>289</v>
      </c>
      <c r="E297" s="8">
        <v>1</v>
      </c>
      <c r="F297" s="7"/>
      <c r="G297" s="7"/>
      <c r="H297" s="26">
        <v>3200</v>
      </c>
      <c r="I297" s="20">
        <f t="shared" si="50"/>
        <v>19200</v>
      </c>
      <c r="J297" s="2"/>
      <c r="K297" s="26"/>
      <c r="L297" s="26"/>
    </row>
    <row r="298" spans="1:12" x14ac:dyDescent="0.3">
      <c r="A298" s="2"/>
      <c r="B298" s="2">
        <v>32</v>
      </c>
      <c r="C298" s="57" t="s">
        <v>294</v>
      </c>
      <c r="D298" s="30" t="s">
        <v>289</v>
      </c>
      <c r="E298" s="8">
        <v>1</v>
      </c>
      <c r="F298" s="7"/>
      <c r="G298" s="7"/>
      <c r="H298" s="26">
        <v>3200</v>
      </c>
      <c r="I298" s="20">
        <f t="shared" si="50"/>
        <v>19200</v>
      </c>
      <c r="J298" s="2"/>
      <c r="K298" s="26"/>
      <c r="L298" s="26"/>
    </row>
    <row r="299" spans="1:12" x14ac:dyDescent="0.3">
      <c r="A299" s="2"/>
      <c r="B299" s="2">
        <v>33</v>
      </c>
      <c r="C299" s="57" t="s">
        <v>295</v>
      </c>
      <c r="D299" s="30" t="s">
        <v>289</v>
      </c>
      <c r="E299" s="8">
        <v>1</v>
      </c>
      <c r="F299" s="7"/>
      <c r="G299" s="7"/>
      <c r="H299" s="26">
        <v>3200</v>
      </c>
      <c r="I299" s="20">
        <f t="shared" si="50"/>
        <v>19200</v>
      </c>
      <c r="J299" s="2"/>
      <c r="K299" s="26"/>
      <c r="L299" s="26"/>
    </row>
    <row r="300" spans="1:12" x14ac:dyDescent="0.3">
      <c r="A300" s="2"/>
      <c r="B300" s="2">
        <v>34</v>
      </c>
      <c r="C300" s="57" t="s">
        <v>296</v>
      </c>
      <c r="D300" s="30" t="s">
        <v>289</v>
      </c>
      <c r="E300" s="8">
        <v>1</v>
      </c>
      <c r="F300" s="7"/>
      <c r="G300" s="7"/>
      <c r="H300" s="26">
        <v>3200</v>
      </c>
      <c r="I300" s="20">
        <f t="shared" si="50"/>
        <v>19200</v>
      </c>
      <c r="J300" s="2"/>
      <c r="K300" s="26"/>
      <c r="L300" s="26"/>
    </row>
    <row r="301" spans="1:12" x14ac:dyDescent="0.3">
      <c r="A301" s="2"/>
      <c r="B301" s="2">
        <v>35</v>
      </c>
      <c r="C301" s="57" t="s">
        <v>297</v>
      </c>
      <c r="D301" s="30" t="s">
        <v>289</v>
      </c>
      <c r="E301" s="8">
        <v>1</v>
      </c>
      <c r="F301" s="7"/>
      <c r="G301" s="7"/>
      <c r="H301" s="26">
        <v>3200</v>
      </c>
      <c r="I301" s="20">
        <f t="shared" si="50"/>
        <v>19200</v>
      </c>
      <c r="J301" s="2"/>
      <c r="K301" s="26"/>
      <c r="L301" s="26"/>
    </row>
    <row r="302" spans="1:12" x14ac:dyDescent="0.3">
      <c r="A302" s="2"/>
      <c r="B302" s="2">
        <v>36</v>
      </c>
      <c r="C302" s="57" t="s">
        <v>298</v>
      </c>
      <c r="D302" s="30" t="s">
        <v>289</v>
      </c>
      <c r="E302" s="8">
        <v>1</v>
      </c>
      <c r="F302" s="7"/>
      <c r="G302" s="7"/>
      <c r="H302" s="26">
        <v>3200</v>
      </c>
      <c r="I302" s="20">
        <f t="shared" si="50"/>
        <v>19200</v>
      </c>
      <c r="J302" s="2"/>
      <c r="K302" s="26"/>
      <c r="L302" s="26"/>
    </row>
    <row r="303" spans="1:12" x14ac:dyDescent="0.3">
      <c r="A303" s="2"/>
      <c r="B303" s="2">
        <v>37</v>
      </c>
      <c r="C303" s="57" t="s">
        <v>299</v>
      </c>
      <c r="D303" s="30" t="s">
        <v>289</v>
      </c>
      <c r="E303" s="8">
        <v>1</v>
      </c>
      <c r="F303" s="7"/>
      <c r="G303" s="7"/>
      <c r="H303" s="26">
        <v>3200</v>
      </c>
      <c r="I303" s="20">
        <f t="shared" si="50"/>
        <v>19200</v>
      </c>
      <c r="J303" s="2"/>
      <c r="K303" s="26"/>
      <c r="L303" s="26"/>
    </row>
    <row r="304" spans="1:12" x14ac:dyDescent="0.3">
      <c r="A304" s="2"/>
      <c r="B304" s="2">
        <v>38</v>
      </c>
      <c r="C304" s="57" t="s">
        <v>300</v>
      </c>
      <c r="D304" s="30" t="s">
        <v>289</v>
      </c>
      <c r="E304" s="8">
        <v>1</v>
      </c>
      <c r="F304" s="7"/>
      <c r="G304" s="7"/>
      <c r="H304" s="26">
        <v>3200</v>
      </c>
      <c r="I304" s="20">
        <f t="shared" si="50"/>
        <v>19200</v>
      </c>
      <c r="J304" s="2"/>
      <c r="K304" s="26"/>
      <c r="L304" s="26"/>
    </row>
    <row r="305" spans="1:12" x14ac:dyDescent="0.3">
      <c r="A305" s="2"/>
      <c r="B305" s="2">
        <v>39</v>
      </c>
      <c r="C305" s="57" t="s">
        <v>301</v>
      </c>
      <c r="D305" s="30" t="s">
        <v>289</v>
      </c>
      <c r="E305" s="8">
        <v>1</v>
      </c>
      <c r="F305" s="7"/>
      <c r="G305" s="7"/>
      <c r="H305" s="26">
        <v>3200</v>
      </c>
      <c r="I305" s="20">
        <f t="shared" si="50"/>
        <v>19200</v>
      </c>
      <c r="J305" s="2"/>
      <c r="K305" s="26"/>
      <c r="L305" s="26"/>
    </row>
    <row r="306" spans="1:12" x14ac:dyDescent="0.3">
      <c r="A306" s="2"/>
      <c r="B306" s="2">
        <v>40</v>
      </c>
      <c r="C306" s="57" t="s">
        <v>302</v>
      </c>
      <c r="D306" s="30" t="s">
        <v>289</v>
      </c>
      <c r="E306" s="8">
        <v>1</v>
      </c>
      <c r="F306" s="7"/>
      <c r="G306" s="7"/>
      <c r="H306" s="26">
        <v>3200</v>
      </c>
      <c r="I306" s="20">
        <f t="shared" si="50"/>
        <v>19200</v>
      </c>
      <c r="J306" s="2"/>
      <c r="K306" s="26"/>
      <c r="L306" s="26"/>
    </row>
    <row r="307" spans="1:12" x14ac:dyDescent="0.3">
      <c r="A307" s="2"/>
      <c r="B307" s="2">
        <v>41</v>
      </c>
      <c r="C307" s="57" t="s">
        <v>303</v>
      </c>
      <c r="D307" s="30" t="s">
        <v>289</v>
      </c>
      <c r="E307" s="8">
        <v>1</v>
      </c>
      <c r="F307" s="7"/>
      <c r="G307" s="7"/>
      <c r="H307" s="26">
        <v>3200</v>
      </c>
      <c r="I307" s="20">
        <f t="shared" si="50"/>
        <v>19200</v>
      </c>
      <c r="J307" s="2"/>
      <c r="K307" s="26"/>
      <c r="L307" s="26"/>
    </row>
    <row r="308" spans="1:12" x14ac:dyDescent="0.3">
      <c r="A308" s="2"/>
      <c r="B308" s="2">
        <v>42</v>
      </c>
      <c r="C308" s="57" t="s">
        <v>304</v>
      </c>
      <c r="D308" s="30" t="s">
        <v>289</v>
      </c>
      <c r="E308" s="8">
        <v>1</v>
      </c>
      <c r="F308" s="7"/>
      <c r="G308" s="7"/>
      <c r="H308" s="26">
        <v>3200</v>
      </c>
      <c r="I308" s="20">
        <f t="shared" si="50"/>
        <v>19200</v>
      </c>
      <c r="J308" s="2"/>
      <c r="K308" s="26"/>
      <c r="L308" s="26"/>
    </row>
    <row r="309" spans="1:12" x14ac:dyDescent="0.3">
      <c r="A309" s="2"/>
      <c r="B309" s="2">
        <v>43</v>
      </c>
      <c r="C309" s="57" t="s">
        <v>305</v>
      </c>
      <c r="D309" s="30" t="s">
        <v>289</v>
      </c>
      <c r="E309" s="8">
        <v>1</v>
      </c>
      <c r="F309" s="7"/>
      <c r="G309" s="7"/>
      <c r="H309" s="26">
        <v>3200</v>
      </c>
      <c r="I309" s="20">
        <f t="shared" si="50"/>
        <v>19200</v>
      </c>
      <c r="J309" s="2"/>
      <c r="K309" s="26"/>
      <c r="L309" s="26"/>
    </row>
    <row r="310" spans="1:12" x14ac:dyDescent="0.3">
      <c r="A310" s="2"/>
      <c r="B310" s="2">
        <v>44</v>
      </c>
      <c r="C310" s="57" t="s">
        <v>306</v>
      </c>
      <c r="D310" s="30" t="s">
        <v>289</v>
      </c>
      <c r="E310" s="8">
        <v>1</v>
      </c>
      <c r="F310" s="7"/>
      <c r="G310" s="7"/>
      <c r="H310" s="26">
        <v>3200</v>
      </c>
      <c r="I310" s="20">
        <f t="shared" si="50"/>
        <v>19200</v>
      </c>
      <c r="J310" s="2"/>
      <c r="K310" s="26"/>
      <c r="L310" s="26"/>
    </row>
    <row r="311" spans="1:12" x14ac:dyDescent="0.3">
      <c r="A311" s="2"/>
      <c r="B311" s="2">
        <v>45</v>
      </c>
      <c r="C311" s="57" t="s">
        <v>307</v>
      </c>
      <c r="D311" s="30" t="s">
        <v>289</v>
      </c>
      <c r="E311" s="8">
        <v>1</v>
      </c>
      <c r="F311" s="7"/>
      <c r="G311" s="7"/>
      <c r="H311" s="26">
        <v>3200</v>
      </c>
      <c r="I311" s="20">
        <f t="shared" si="50"/>
        <v>19200</v>
      </c>
      <c r="J311" s="2"/>
      <c r="K311" s="26"/>
      <c r="L311" s="26"/>
    </row>
    <row r="312" spans="1:12" x14ac:dyDescent="0.3">
      <c r="A312" s="2"/>
      <c r="B312" s="2">
        <v>46</v>
      </c>
      <c r="C312" s="57" t="s">
        <v>308</v>
      </c>
      <c r="D312" s="30" t="s">
        <v>289</v>
      </c>
      <c r="E312" s="8">
        <v>1</v>
      </c>
      <c r="F312" s="7"/>
      <c r="G312" s="7"/>
      <c r="H312" s="26">
        <v>3200</v>
      </c>
      <c r="I312" s="20">
        <f t="shared" si="50"/>
        <v>19200</v>
      </c>
      <c r="J312" s="2"/>
      <c r="K312" s="26"/>
      <c r="L312" s="26"/>
    </row>
    <row r="313" spans="1:12" x14ac:dyDescent="0.3">
      <c r="A313" s="2"/>
      <c r="B313" s="2"/>
      <c r="C313" s="57"/>
      <c r="D313" s="2" t="s">
        <v>16</v>
      </c>
      <c r="E313" s="8">
        <v>20</v>
      </c>
      <c r="F313" s="7">
        <v>1000</v>
      </c>
      <c r="G313" s="7">
        <f>E314*F313</f>
        <v>20000</v>
      </c>
      <c r="H313" s="26"/>
      <c r="I313" s="26">
        <f>G313*6</f>
        <v>120000</v>
      </c>
      <c r="J313" s="2"/>
      <c r="K313" s="26"/>
      <c r="L313" s="26"/>
    </row>
    <row r="314" spans="1:12" x14ac:dyDescent="0.3">
      <c r="A314" s="2"/>
      <c r="B314" s="2"/>
      <c r="C314" s="46"/>
      <c r="D314" s="2" t="s">
        <v>309</v>
      </c>
      <c r="E314" s="2">
        <v>20</v>
      </c>
      <c r="F314" s="7">
        <v>500</v>
      </c>
      <c r="G314" s="7">
        <f>E315*F314</f>
        <v>10000</v>
      </c>
      <c r="H314" s="26"/>
      <c r="I314" s="26">
        <f>G314*6</f>
        <v>60000</v>
      </c>
      <c r="J314" s="2"/>
      <c r="K314" s="26"/>
      <c r="L314" s="26"/>
    </row>
    <row r="315" spans="1:12" x14ac:dyDescent="0.3">
      <c r="A315" s="2"/>
      <c r="B315" s="2"/>
      <c r="C315" s="30"/>
      <c r="D315" s="2" t="s">
        <v>3</v>
      </c>
      <c r="E315" s="2">
        <v>20</v>
      </c>
      <c r="F315" s="7">
        <v>2000</v>
      </c>
      <c r="G315" s="7">
        <f>E315*F315</f>
        <v>40000</v>
      </c>
      <c r="H315" s="26"/>
      <c r="I315" s="26">
        <f>G315*6</f>
        <v>240000</v>
      </c>
      <c r="J315" s="2"/>
      <c r="K315" s="26"/>
      <c r="L315" s="26"/>
    </row>
    <row r="316" spans="1:12" x14ac:dyDescent="0.3">
      <c r="A316" s="2"/>
      <c r="B316" s="2"/>
      <c r="C316" s="30"/>
      <c r="D316" s="2" t="s">
        <v>310</v>
      </c>
      <c r="E316" s="2">
        <v>20</v>
      </c>
      <c r="F316" s="7">
        <v>6000</v>
      </c>
      <c r="G316" s="7">
        <f>E316*F316</f>
        <v>120000</v>
      </c>
      <c r="H316" s="26"/>
      <c r="I316" s="26">
        <f>G315</f>
        <v>40000</v>
      </c>
      <c r="J316" s="2"/>
      <c r="K316" s="26"/>
      <c r="L316" s="26"/>
    </row>
    <row r="317" spans="1:12" x14ac:dyDescent="0.3">
      <c r="A317" s="2"/>
      <c r="B317" s="2"/>
      <c r="C317" s="30"/>
      <c r="D317" s="2" t="s">
        <v>10</v>
      </c>
      <c r="E317" s="2">
        <v>20</v>
      </c>
      <c r="F317" s="7">
        <v>6000</v>
      </c>
      <c r="G317" s="7">
        <f>E317*F317</f>
        <v>120000</v>
      </c>
      <c r="H317" s="26"/>
      <c r="I317" s="26">
        <f>G317</f>
        <v>120000</v>
      </c>
      <c r="J317" s="2"/>
      <c r="K317" s="26"/>
      <c r="L317" s="26"/>
    </row>
    <row r="318" spans="1:12" ht="15" thickBot="1" x14ac:dyDescent="0.35">
      <c r="A318" s="2"/>
      <c r="B318" s="2"/>
      <c r="D318" s="24" t="s">
        <v>0</v>
      </c>
      <c r="E318" s="8"/>
      <c r="F318" s="7"/>
      <c r="G318" s="23">
        <f>G312+G313+G314+G315+G316+G317</f>
        <v>310000</v>
      </c>
      <c r="H318" s="26"/>
      <c r="I318" s="21">
        <f>I293+I294+I295+I296+I297+I298+I299+I300+I301+I302+I303+I304+I305+I306+I307+I308+I309+I310+I311+I312+I313+I314+I315+I316+I317</f>
        <v>964000</v>
      </c>
      <c r="J318" s="26"/>
      <c r="K318" s="58"/>
      <c r="L318" s="21">
        <f>I318</f>
        <v>964000</v>
      </c>
    </row>
    <row r="319" spans="1:12" ht="15" thickTop="1" x14ac:dyDescent="0.3">
      <c r="A319" s="17"/>
      <c r="B319" s="17"/>
      <c r="C319" s="17"/>
      <c r="D319" s="17"/>
      <c r="E319" s="19"/>
      <c r="F319" s="18"/>
      <c r="G319" s="18"/>
      <c r="H319" s="16"/>
      <c r="I319" s="16"/>
      <c r="J319" s="17"/>
      <c r="K319" s="16"/>
      <c r="L319" s="16"/>
    </row>
    <row r="320" spans="1:12" x14ac:dyDescent="0.3">
      <c r="A320" s="2"/>
      <c r="B320" s="2">
        <v>47</v>
      </c>
      <c r="C320" t="s">
        <v>311</v>
      </c>
      <c r="D320" t="s">
        <v>312</v>
      </c>
      <c r="E320" s="8">
        <v>1</v>
      </c>
      <c r="F320" s="7"/>
      <c r="G320" s="7"/>
      <c r="H320" s="26">
        <v>4500</v>
      </c>
      <c r="I320" s="20">
        <f>H320*6</f>
        <v>27000</v>
      </c>
      <c r="J320" s="2"/>
      <c r="K320" s="26"/>
      <c r="L320" s="26"/>
    </row>
    <row r="321" spans="1:12" x14ac:dyDescent="0.3">
      <c r="A321" s="2"/>
      <c r="B321" s="2">
        <v>48</v>
      </c>
      <c r="C321" t="s">
        <v>313</v>
      </c>
      <c r="D321" t="s">
        <v>312</v>
      </c>
      <c r="E321" s="8">
        <v>1</v>
      </c>
      <c r="F321" s="7"/>
      <c r="G321" s="7"/>
      <c r="H321" s="26">
        <v>4500</v>
      </c>
      <c r="I321" s="20">
        <f>H321*6</f>
        <v>27000</v>
      </c>
      <c r="J321" s="2"/>
      <c r="K321" s="26"/>
      <c r="L321" s="26"/>
    </row>
    <row r="322" spans="1:12" x14ac:dyDescent="0.3">
      <c r="A322" s="2"/>
      <c r="B322" s="2"/>
      <c r="C322"/>
      <c r="D322" s="2" t="s">
        <v>16</v>
      </c>
      <c r="E322" s="8">
        <v>2</v>
      </c>
      <c r="F322" s="7">
        <v>1000</v>
      </c>
      <c r="G322" s="7">
        <f>E322*F322</f>
        <v>2000</v>
      </c>
      <c r="H322" s="26"/>
      <c r="I322" s="26">
        <f>G322*6</f>
        <v>12000</v>
      </c>
      <c r="J322" s="2"/>
      <c r="K322" s="26"/>
      <c r="L322" s="26"/>
    </row>
    <row r="323" spans="1:12" x14ac:dyDescent="0.3">
      <c r="A323" s="2"/>
      <c r="B323" s="2"/>
      <c r="C323"/>
      <c r="D323" s="2" t="s">
        <v>15</v>
      </c>
      <c r="E323" s="2">
        <v>2</v>
      </c>
      <c r="F323" s="7">
        <v>500</v>
      </c>
      <c r="G323" s="7">
        <f>E323*F323</f>
        <v>1000</v>
      </c>
      <c r="H323" s="26"/>
      <c r="I323" s="26">
        <f>G323*6</f>
        <v>6000</v>
      </c>
      <c r="J323" s="2"/>
      <c r="K323" s="26"/>
      <c r="L323" s="26"/>
    </row>
    <row r="324" spans="1:12" x14ac:dyDescent="0.3">
      <c r="A324" s="2"/>
      <c r="B324" s="2"/>
      <c r="C324"/>
      <c r="D324" s="2" t="s">
        <v>3</v>
      </c>
      <c r="E324" s="2">
        <v>2</v>
      </c>
      <c r="F324" s="7">
        <v>2000</v>
      </c>
      <c r="G324" s="7">
        <f>E324*F324</f>
        <v>4000</v>
      </c>
      <c r="H324" s="26"/>
      <c r="I324" s="26">
        <f>G324*6</f>
        <v>24000</v>
      </c>
      <c r="J324" s="2"/>
      <c r="K324" s="26"/>
      <c r="L324" s="26"/>
    </row>
    <row r="325" spans="1:12" x14ac:dyDescent="0.3">
      <c r="A325" s="2"/>
      <c r="B325" s="2"/>
      <c r="C325"/>
      <c r="D325" s="2" t="s">
        <v>310</v>
      </c>
      <c r="E325" s="2">
        <v>2</v>
      </c>
      <c r="F325" s="7">
        <v>6000</v>
      </c>
      <c r="G325" s="7">
        <f>E325*F325</f>
        <v>12000</v>
      </c>
      <c r="H325" s="26"/>
      <c r="I325" s="26">
        <f>G324*6</f>
        <v>24000</v>
      </c>
      <c r="J325" s="2"/>
      <c r="K325" s="26"/>
      <c r="L325" s="26"/>
    </row>
    <row r="326" spans="1:12" x14ac:dyDescent="0.3">
      <c r="A326" s="2"/>
      <c r="B326" s="2"/>
      <c r="C326"/>
      <c r="D326" s="2" t="s">
        <v>10</v>
      </c>
      <c r="E326" s="2">
        <v>2</v>
      </c>
      <c r="F326" s="7">
        <v>6000</v>
      </c>
      <c r="G326" s="7">
        <f>E326*F326</f>
        <v>12000</v>
      </c>
      <c r="H326" s="26"/>
      <c r="I326" s="26">
        <f>G326</f>
        <v>12000</v>
      </c>
      <c r="J326" s="2"/>
      <c r="K326" s="26"/>
      <c r="L326" s="26"/>
    </row>
    <row r="327" spans="1:12" ht="15" thickBot="1" x14ac:dyDescent="0.35">
      <c r="A327" s="2"/>
      <c r="B327" s="2"/>
      <c r="C327"/>
      <c r="D327" s="24" t="s">
        <v>0</v>
      </c>
      <c r="E327" s="8"/>
      <c r="F327" s="7"/>
      <c r="G327" s="23">
        <f>G321+G322+G323+G324+G325+G326</f>
        <v>31000</v>
      </c>
      <c r="H327" s="26"/>
      <c r="I327" s="21">
        <f>I320+I321+I322+I323+I324+I325+I326</f>
        <v>132000</v>
      </c>
      <c r="J327" s="26"/>
      <c r="K327" s="20"/>
      <c r="L327" s="21">
        <f>I327</f>
        <v>132000</v>
      </c>
    </row>
    <row r="328" spans="1:12" ht="15" thickTop="1" x14ac:dyDescent="0.3">
      <c r="A328" s="17"/>
      <c r="B328" s="17"/>
      <c r="C328" s="17"/>
      <c r="D328" s="17"/>
      <c r="E328" s="19"/>
      <c r="F328" s="18"/>
      <c r="G328" s="18"/>
      <c r="H328" s="16"/>
      <c r="I328" s="16"/>
      <c r="J328" s="17"/>
      <c r="K328" s="16"/>
      <c r="L328" s="16"/>
    </row>
    <row r="329" spans="1:12" x14ac:dyDescent="0.3">
      <c r="A329" s="2"/>
      <c r="B329" s="2">
        <v>49</v>
      </c>
      <c r="C329" t="s">
        <v>314</v>
      </c>
      <c r="D329" t="s">
        <v>315</v>
      </c>
      <c r="E329" s="8">
        <v>1</v>
      </c>
      <c r="F329" s="7"/>
      <c r="G329" s="7"/>
      <c r="H329" s="26">
        <v>3500</v>
      </c>
      <c r="I329" s="20">
        <f>H329*6</f>
        <v>21000</v>
      </c>
      <c r="J329" s="2"/>
      <c r="K329" s="26"/>
      <c r="L329" s="26"/>
    </row>
    <row r="330" spans="1:12" x14ac:dyDescent="0.3">
      <c r="A330" s="2"/>
      <c r="B330" s="2">
        <v>50</v>
      </c>
      <c r="C330" t="s">
        <v>316</v>
      </c>
      <c r="D330" t="s">
        <v>315</v>
      </c>
      <c r="E330" s="8">
        <v>1</v>
      </c>
      <c r="F330" s="7"/>
      <c r="G330" s="7"/>
      <c r="H330" s="26">
        <v>3500</v>
      </c>
      <c r="I330" s="20">
        <f>H330*6</f>
        <v>21000</v>
      </c>
      <c r="J330" s="2"/>
      <c r="K330" s="26"/>
      <c r="L330" s="26"/>
    </row>
    <row r="331" spans="1:12" x14ac:dyDescent="0.3">
      <c r="A331" s="2"/>
      <c r="B331" s="2">
        <v>51</v>
      </c>
      <c r="C331" t="s">
        <v>317</v>
      </c>
      <c r="D331" t="s">
        <v>315</v>
      </c>
      <c r="E331" s="8">
        <v>1</v>
      </c>
      <c r="F331" s="26"/>
      <c r="G331" s="26"/>
      <c r="H331" s="26">
        <v>3500</v>
      </c>
      <c r="I331" s="20">
        <f>H331*6</f>
        <v>21000</v>
      </c>
      <c r="J331" s="2"/>
      <c r="K331" s="26"/>
      <c r="L331" s="26"/>
    </row>
    <row r="332" spans="1:12" x14ac:dyDescent="0.3">
      <c r="A332" s="2"/>
      <c r="B332" s="2">
        <v>52</v>
      </c>
      <c r="C332" t="s">
        <v>318</v>
      </c>
      <c r="D332" t="s">
        <v>315</v>
      </c>
      <c r="E332" s="8">
        <v>1</v>
      </c>
      <c r="F332" s="26"/>
      <c r="G332" s="26"/>
      <c r="H332" s="26">
        <v>3500</v>
      </c>
      <c r="I332" s="20">
        <f>H332*6</f>
        <v>21000</v>
      </c>
      <c r="J332" s="2"/>
      <c r="K332" s="26"/>
      <c r="L332" s="26"/>
    </row>
    <row r="333" spans="1:12" x14ac:dyDescent="0.3">
      <c r="A333" s="2"/>
      <c r="B333" s="2"/>
      <c r="C333"/>
      <c r="D333" s="2" t="s">
        <v>16</v>
      </c>
      <c r="E333" s="8">
        <v>4</v>
      </c>
      <c r="F333" s="7">
        <v>1000</v>
      </c>
      <c r="G333" s="7">
        <f>E333*F333</f>
        <v>4000</v>
      </c>
      <c r="H333" s="26"/>
      <c r="I333" s="26">
        <f>G333*6</f>
        <v>24000</v>
      </c>
      <c r="J333" s="2"/>
      <c r="K333" s="26"/>
      <c r="L333" s="26"/>
    </row>
    <row r="334" spans="1:12" x14ac:dyDescent="0.3">
      <c r="A334" s="2"/>
      <c r="B334" s="2"/>
      <c r="D334" s="2" t="s">
        <v>15</v>
      </c>
      <c r="E334" s="2">
        <v>4</v>
      </c>
      <c r="F334" s="7">
        <v>500</v>
      </c>
      <c r="G334" s="7">
        <f>E334*F334</f>
        <v>2000</v>
      </c>
      <c r="H334" s="2"/>
      <c r="I334" s="26">
        <f>G334*6</f>
        <v>12000</v>
      </c>
      <c r="J334" s="2"/>
      <c r="K334" s="26"/>
      <c r="L334" s="26"/>
    </row>
    <row r="335" spans="1:12" x14ac:dyDescent="0.3">
      <c r="A335" s="2"/>
      <c r="B335" s="2"/>
      <c r="D335" s="2" t="s">
        <v>3</v>
      </c>
      <c r="E335" s="2">
        <v>4</v>
      </c>
      <c r="F335" s="7">
        <v>2000</v>
      </c>
      <c r="G335" s="7">
        <f>E335*F335</f>
        <v>8000</v>
      </c>
      <c r="H335" s="2"/>
      <c r="I335" s="26">
        <f>G335*6</f>
        <v>48000</v>
      </c>
      <c r="J335" s="2"/>
      <c r="K335" s="26"/>
      <c r="L335" s="26"/>
    </row>
    <row r="336" spans="1:12" x14ac:dyDescent="0.3">
      <c r="A336" s="2"/>
      <c r="B336" s="2"/>
      <c r="D336" s="2" t="s">
        <v>310</v>
      </c>
      <c r="E336" s="2">
        <v>4</v>
      </c>
      <c r="F336" s="7">
        <v>6000</v>
      </c>
      <c r="G336" s="7">
        <f>E336*F336</f>
        <v>24000</v>
      </c>
      <c r="H336" s="2"/>
      <c r="I336" s="26">
        <f>G335*6</f>
        <v>48000</v>
      </c>
      <c r="J336" s="2"/>
      <c r="K336" s="26"/>
      <c r="L336" s="26"/>
    </row>
    <row r="337" spans="1:12" x14ac:dyDescent="0.3">
      <c r="A337" s="2"/>
      <c r="B337" s="2"/>
      <c r="D337" s="2" t="s">
        <v>10</v>
      </c>
      <c r="E337" s="2">
        <v>4</v>
      </c>
      <c r="F337" s="7">
        <v>6000</v>
      </c>
      <c r="G337" s="7">
        <f>E337*F337</f>
        <v>24000</v>
      </c>
      <c r="H337" s="2"/>
      <c r="I337" s="26">
        <f>G337</f>
        <v>24000</v>
      </c>
      <c r="J337" s="2"/>
      <c r="K337" s="26"/>
      <c r="L337" s="26"/>
    </row>
    <row r="338" spans="1:12" ht="15" thickBot="1" x14ac:dyDescent="0.35">
      <c r="A338" s="2"/>
      <c r="B338" s="2"/>
      <c r="D338" s="24" t="s">
        <v>0</v>
      </c>
      <c r="E338" s="8"/>
      <c r="F338" s="7"/>
      <c r="G338" s="23">
        <f>G333+G334+G335+G336+G337</f>
        <v>62000</v>
      </c>
      <c r="H338" s="26"/>
      <c r="I338" s="21">
        <f>I329+I330+I331+I332+I333+I334+I335+I336+I337</f>
        <v>240000</v>
      </c>
      <c r="J338" s="26"/>
      <c r="K338" s="20"/>
      <c r="L338" s="21">
        <f>I338</f>
        <v>240000</v>
      </c>
    </row>
    <row r="339" spans="1:12" ht="15" thickTop="1" x14ac:dyDescent="0.3">
      <c r="A339" s="17"/>
      <c r="B339" s="17"/>
      <c r="C339" s="17"/>
      <c r="D339" s="17"/>
      <c r="E339" s="19"/>
      <c r="F339" s="18"/>
      <c r="G339" s="18"/>
      <c r="H339" s="16"/>
      <c r="I339" s="16"/>
      <c r="J339" s="17"/>
      <c r="K339" s="16"/>
      <c r="L339" s="16"/>
    </row>
    <row r="340" spans="1:12" x14ac:dyDescent="0.3">
      <c r="A340" s="2">
        <v>120</v>
      </c>
      <c r="B340" s="2"/>
      <c r="C340" t="s">
        <v>319</v>
      </c>
      <c r="D340" t="s">
        <v>320</v>
      </c>
      <c r="E340" s="8">
        <v>1</v>
      </c>
      <c r="F340" s="7"/>
      <c r="G340" s="7"/>
      <c r="H340" s="26">
        <v>4500</v>
      </c>
      <c r="I340" s="20">
        <f>H340*6</f>
        <v>27000</v>
      </c>
      <c r="J340" s="2" t="s">
        <v>1</v>
      </c>
      <c r="K340" s="26">
        <f>I340/2</f>
        <v>13500</v>
      </c>
      <c r="L340" s="26"/>
    </row>
    <row r="341" spans="1:12" x14ac:dyDescent="0.3">
      <c r="A341" s="2">
        <v>121</v>
      </c>
      <c r="B341" s="2"/>
      <c r="C341" t="s">
        <v>321</v>
      </c>
      <c r="D341" t="s">
        <v>320</v>
      </c>
      <c r="E341" s="8">
        <v>1</v>
      </c>
      <c r="F341" s="7"/>
      <c r="G341" s="7"/>
      <c r="H341" s="26">
        <v>4500</v>
      </c>
      <c r="I341" s="20">
        <f>H341*6</f>
        <v>27000</v>
      </c>
      <c r="J341" s="2" t="s">
        <v>1</v>
      </c>
      <c r="K341" s="26">
        <f t="shared" ref="K341:K346" si="51">I341/2</f>
        <v>13500</v>
      </c>
      <c r="L341" s="26"/>
    </row>
    <row r="342" spans="1:12" x14ac:dyDescent="0.3">
      <c r="A342" s="2"/>
      <c r="B342" s="2"/>
      <c r="C342"/>
      <c r="D342" s="2" t="s">
        <v>16</v>
      </c>
      <c r="E342" s="8">
        <v>2</v>
      </c>
      <c r="F342" s="7">
        <v>1000</v>
      </c>
      <c r="G342" s="7">
        <f>E342*F342</f>
        <v>2000</v>
      </c>
      <c r="H342" s="26"/>
      <c r="I342" s="26">
        <f>G342*6</f>
        <v>12000</v>
      </c>
      <c r="J342" s="2" t="s">
        <v>1</v>
      </c>
      <c r="K342" s="26">
        <f t="shared" si="51"/>
        <v>6000</v>
      </c>
      <c r="L342" s="26"/>
    </row>
    <row r="343" spans="1:12" x14ac:dyDescent="0.3">
      <c r="A343" s="2"/>
      <c r="B343" s="2"/>
      <c r="C343"/>
      <c r="D343" s="2" t="s">
        <v>15</v>
      </c>
      <c r="E343" s="2">
        <v>2</v>
      </c>
      <c r="F343" s="7">
        <v>500</v>
      </c>
      <c r="G343" s="7">
        <f>E343*F343</f>
        <v>1000</v>
      </c>
      <c r="H343" s="26"/>
      <c r="I343" s="26">
        <f>G343*6</f>
        <v>6000</v>
      </c>
      <c r="J343" s="2" t="s">
        <v>1</v>
      </c>
      <c r="K343" s="26">
        <f t="shared" si="51"/>
        <v>3000</v>
      </c>
      <c r="L343" s="26"/>
    </row>
    <row r="344" spans="1:12" x14ac:dyDescent="0.3">
      <c r="A344" s="2"/>
      <c r="B344" s="2"/>
      <c r="C344"/>
      <c r="D344" s="2" t="s">
        <v>3</v>
      </c>
      <c r="E344" s="2">
        <v>2</v>
      </c>
      <c r="F344" s="7">
        <v>2000</v>
      </c>
      <c r="G344" s="7">
        <f>E344*F344</f>
        <v>4000</v>
      </c>
      <c r="H344" s="26"/>
      <c r="I344" s="26">
        <f>G344*6</f>
        <v>24000</v>
      </c>
      <c r="J344" s="2" t="s">
        <v>1</v>
      </c>
      <c r="K344" s="26">
        <f t="shared" si="51"/>
        <v>12000</v>
      </c>
      <c r="L344" s="26"/>
    </row>
    <row r="345" spans="1:12" x14ac:dyDescent="0.3">
      <c r="A345" s="2"/>
      <c r="B345" s="2"/>
      <c r="C345"/>
      <c r="D345" s="2" t="s">
        <v>310</v>
      </c>
      <c r="E345" s="2">
        <v>2</v>
      </c>
      <c r="F345" s="7">
        <v>6000</v>
      </c>
      <c r="G345" s="7">
        <f>E345*F345</f>
        <v>12000</v>
      </c>
      <c r="H345" s="26"/>
      <c r="I345" s="26">
        <f>G344*6</f>
        <v>24000</v>
      </c>
      <c r="J345" s="2" t="s">
        <v>1</v>
      </c>
      <c r="K345" s="26">
        <f t="shared" si="51"/>
        <v>12000</v>
      </c>
      <c r="L345" s="26"/>
    </row>
    <row r="346" spans="1:12" x14ac:dyDescent="0.3">
      <c r="A346" s="2"/>
      <c r="B346" s="2"/>
      <c r="C346"/>
      <c r="D346" s="2" t="s">
        <v>10</v>
      </c>
      <c r="E346" s="2">
        <v>2</v>
      </c>
      <c r="F346" s="7">
        <v>6000</v>
      </c>
      <c r="G346" s="7">
        <f>E346*F346</f>
        <v>12000</v>
      </c>
      <c r="H346" s="26"/>
      <c r="I346" s="26">
        <f>G346</f>
        <v>12000</v>
      </c>
      <c r="J346" s="2" t="s">
        <v>1</v>
      </c>
      <c r="K346" s="26">
        <f t="shared" si="51"/>
        <v>6000</v>
      </c>
      <c r="L346" s="26"/>
    </row>
    <row r="347" spans="1:12" ht="15" thickBot="1" x14ac:dyDescent="0.35">
      <c r="A347" s="2"/>
      <c r="B347" s="2"/>
      <c r="C347"/>
      <c r="D347" s="24" t="s">
        <v>0</v>
      </c>
      <c r="E347" s="8"/>
      <c r="F347" s="7"/>
      <c r="G347" s="23">
        <f>G341+G342+G343+G344+G345+G346</f>
        <v>31000</v>
      </c>
      <c r="H347" s="26"/>
      <c r="I347" s="21">
        <f>I340+I341+I342+I343+I344+I345+I346</f>
        <v>132000</v>
      </c>
      <c r="J347" s="26"/>
      <c r="K347" s="21">
        <f>K340+K341+K342+K343+K344+K345+K346</f>
        <v>66000</v>
      </c>
      <c r="L347" s="21">
        <f>K347</f>
        <v>66000</v>
      </c>
    </row>
    <row r="348" spans="1:12" ht="15" thickTop="1" x14ac:dyDescent="0.3">
      <c r="A348" s="17"/>
      <c r="B348" s="17"/>
      <c r="C348" s="17"/>
      <c r="D348" s="17"/>
      <c r="E348" s="19"/>
      <c r="F348" s="18"/>
      <c r="G348" s="18"/>
      <c r="H348" s="16"/>
      <c r="I348" s="16"/>
      <c r="J348" s="17"/>
      <c r="K348" s="16"/>
      <c r="L348" s="16"/>
    </row>
    <row r="349" spans="1:12" x14ac:dyDescent="0.3">
      <c r="A349" s="2">
        <v>122</v>
      </c>
      <c r="B349" s="2"/>
      <c r="C349" t="s">
        <v>322</v>
      </c>
      <c r="D349" t="s">
        <v>323</v>
      </c>
      <c r="E349" s="8">
        <v>1</v>
      </c>
      <c r="F349" s="7"/>
      <c r="G349" s="7"/>
      <c r="H349" s="26">
        <v>3500</v>
      </c>
      <c r="I349" s="20">
        <f>H349*6</f>
        <v>21000</v>
      </c>
      <c r="J349" s="2" t="s">
        <v>1</v>
      </c>
      <c r="K349" s="26">
        <f>I349/2</f>
        <v>10500</v>
      </c>
      <c r="L349" s="26"/>
    </row>
    <row r="350" spans="1:12" x14ac:dyDescent="0.3">
      <c r="A350" s="2">
        <v>123</v>
      </c>
      <c r="B350" s="2"/>
      <c r="C350" t="s">
        <v>324</v>
      </c>
      <c r="D350" t="s">
        <v>323</v>
      </c>
      <c r="E350" s="8">
        <v>1</v>
      </c>
      <c r="F350" s="7"/>
      <c r="G350" s="7"/>
      <c r="H350" s="26">
        <v>3500</v>
      </c>
      <c r="I350" s="20">
        <f>H350*6</f>
        <v>21000</v>
      </c>
      <c r="J350" s="2" t="s">
        <v>1</v>
      </c>
      <c r="K350" s="26">
        <f t="shared" ref="K350:K357" si="52">I350/2</f>
        <v>10500</v>
      </c>
      <c r="L350" s="26"/>
    </row>
    <row r="351" spans="1:12" x14ac:dyDescent="0.3">
      <c r="A351" s="2">
        <v>124</v>
      </c>
      <c r="B351" s="2"/>
      <c r="C351" t="s">
        <v>325</v>
      </c>
      <c r="D351" t="s">
        <v>323</v>
      </c>
      <c r="E351" s="8">
        <v>1</v>
      </c>
      <c r="F351" s="26"/>
      <c r="G351" s="26"/>
      <c r="H351" s="26">
        <v>3500</v>
      </c>
      <c r="I351" s="20">
        <f>H351*6</f>
        <v>21000</v>
      </c>
      <c r="J351" s="2" t="s">
        <v>1</v>
      </c>
      <c r="K351" s="26">
        <f t="shared" si="52"/>
        <v>10500</v>
      </c>
      <c r="L351" s="26"/>
    </row>
    <row r="352" spans="1:12" x14ac:dyDescent="0.3">
      <c r="A352" s="2">
        <v>125</v>
      </c>
      <c r="B352" s="2"/>
      <c r="C352" t="s">
        <v>326</v>
      </c>
      <c r="D352" t="s">
        <v>323</v>
      </c>
      <c r="E352" s="8">
        <v>1</v>
      </c>
      <c r="F352" s="26"/>
      <c r="G352" s="26"/>
      <c r="H352" s="26">
        <v>3500</v>
      </c>
      <c r="I352" s="20">
        <f>H352*6</f>
        <v>21000</v>
      </c>
      <c r="J352" s="2" t="s">
        <v>1</v>
      </c>
      <c r="K352" s="26">
        <f t="shared" si="52"/>
        <v>10500</v>
      </c>
      <c r="L352" s="26"/>
    </row>
    <row r="353" spans="1:12" x14ac:dyDescent="0.3">
      <c r="A353" s="2"/>
      <c r="B353" s="2"/>
      <c r="C353"/>
      <c r="D353" s="2" t="s">
        <v>16</v>
      </c>
      <c r="E353" s="8">
        <v>4</v>
      </c>
      <c r="F353" s="7">
        <v>1000</v>
      </c>
      <c r="G353" s="7">
        <f>E353*F353</f>
        <v>4000</v>
      </c>
      <c r="H353" s="26"/>
      <c r="I353" s="26">
        <f>G353*6</f>
        <v>24000</v>
      </c>
      <c r="J353" s="2" t="s">
        <v>1</v>
      </c>
      <c r="K353" s="26">
        <f t="shared" si="52"/>
        <v>12000</v>
      </c>
      <c r="L353" s="26"/>
    </row>
    <row r="354" spans="1:12" x14ac:dyDescent="0.3">
      <c r="A354" s="2"/>
      <c r="B354" s="2"/>
      <c r="D354" s="2" t="s">
        <v>15</v>
      </c>
      <c r="E354" s="2">
        <v>4</v>
      </c>
      <c r="F354" s="7">
        <v>500</v>
      </c>
      <c r="G354" s="7">
        <f>E354*F354</f>
        <v>2000</v>
      </c>
      <c r="H354" s="2"/>
      <c r="I354" s="26">
        <f>G354*6</f>
        <v>12000</v>
      </c>
      <c r="J354" s="2" t="s">
        <v>1</v>
      </c>
      <c r="K354" s="26">
        <f t="shared" si="52"/>
        <v>6000</v>
      </c>
      <c r="L354" s="26"/>
    </row>
    <row r="355" spans="1:12" x14ac:dyDescent="0.3">
      <c r="A355" s="2"/>
      <c r="B355" s="2"/>
      <c r="D355" s="2" t="s">
        <v>3</v>
      </c>
      <c r="E355" s="2">
        <v>4</v>
      </c>
      <c r="F355" s="7">
        <v>2000</v>
      </c>
      <c r="G355" s="7">
        <f>E355*F355</f>
        <v>8000</v>
      </c>
      <c r="H355" s="2"/>
      <c r="I355" s="26">
        <f>G355*6</f>
        <v>48000</v>
      </c>
      <c r="J355" s="2" t="s">
        <v>1</v>
      </c>
      <c r="K355" s="26">
        <f t="shared" si="52"/>
        <v>24000</v>
      </c>
      <c r="L355" s="26"/>
    </row>
    <row r="356" spans="1:12" x14ac:dyDescent="0.3">
      <c r="A356" s="2"/>
      <c r="B356" s="2"/>
      <c r="D356" s="2" t="s">
        <v>310</v>
      </c>
      <c r="E356" s="2">
        <v>4</v>
      </c>
      <c r="F356" s="7">
        <v>6000</v>
      </c>
      <c r="G356" s="7">
        <f>E356*F356</f>
        <v>24000</v>
      </c>
      <c r="H356" s="2"/>
      <c r="I356" s="26">
        <f>G355*6</f>
        <v>48000</v>
      </c>
      <c r="J356" s="2" t="s">
        <v>1</v>
      </c>
      <c r="K356" s="26">
        <f t="shared" si="52"/>
        <v>24000</v>
      </c>
      <c r="L356" s="26"/>
    </row>
    <row r="357" spans="1:12" x14ac:dyDescent="0.3">
      <c r="A357" s="2"/>
      <c r="B357" s="2"/>
      <c r="D357" s="2" t="s">
        <v>10</v>
      </c>
      <c r="E357" s="2">
        <v>4</v>
      </c>
      <c r="F357" s="7">
        <v>6000</v>
      </c>
      <c r="G357" s="7">
        <f>E357*F357</f>
        <v>24000</v>
      </c>
      <c r="H357" s="2"/>
      <c r="I357" s="26">
        <f>G357</f>
        <v>24000</v>
      </c>
      <c r="J357" s="2" t="s">
        <v>1</v>
      </c>
      <c r="K357" s="26">
        <f t="shared" si="52"/>
        <v>12000</v>
      </c>
      <c r="L357" s="26"/>
    </row>
    <row r="358" spans="1:12" ht="15" thickBot="1" x14ac:dyDescent="0.35">
      <c r="A358" s="2"/>
      <c r="B358" s="2"/>
      <c r="D358" s="24" t="s">
        <v>0</v>
      </c>
      <c r="E358" s="8"/>
      <c r="F358" s="7"/>
      <c r="G358" s="23">
        <f>G353+G354+G355+G356+G357</f>
        <v>62000</v>
      </c>
      <c r="H358" s="26"/>
      <c r="I358" s="21">
        <f>I349+I350+I351+I352+I353+I354+I355+I356+I357</f>
        <v>240000</v>
      </c>
      <c r="J358" s="2" t="s">
        <v>1</v>
      </c>
      <c r="K358" s="21">
        <f>K349+K350+K351+K352+K353+K354+K355+K356+K357</f>
        <v>120000</v>
      </c>
      <c r="L358" s="21">
        <f>K358</f>
        <v>120000</v>
      </c>
    </row>
    <row r="359" spans="1:12" ht="15" thickTop="1" x14ac:dyDescent="0.3">
      <c r="A359" s="17"/>
      <c r="B359" s="17"/>
      <c r="C359" s="17"/>
      <c r="D359" s="17"/>
      <c r="E359" s="19"/>
      <c r="F359" s="18"/>
      <c r="G359" s="18"/>
      <c r="H359" s="16"/>
      <c r="I359" s="16"/>
      <c r="J359" s="17"/>
      <c r="K359" s="16"/>
      <c r="L359" s="16"/>
    </row>
    <row r="360" spans="1:12" x14ac:dyDescent="0.3">
      <c r="A360" s="2">
        <v>126</v>
      </c>
      <c r="B360" s="2"/>
      <c r="C360" s="2" t="s">
        <v>327</v>
      </c>
      <c r="D360" s="2" t="s">
        <v>328</v>
      </c>
      <c r="E360" s="8">
        <v>1</v>
      </c>
      <c r="F360" s="7"/>
      <c r="G360" s="7"/>
      <c r="H360" s="26">
        <v>3500</v>
      </c>
      <c r="I360" s="20">
        <f t="shared" ref="I360:I369" si="53">H360*6</f>
        <v>21000</v>
      </c>
      <c r="J360" s="2"/>
      <c r="K360" s="26">
        <f>I360/2</f>
        <v>10500</v>
      </c>
      <c r="L360" s="26"/>
    </row>
    <row r="361" spans="1:12" x14ac:dyDescent="0.3">
      <c r="A361" s="2">
        <v>127</v>
      </c>
      <c r="B361" s="2"/>
      <c r="C361" s="2" t="s">
        <v>329</v>
      </c>
      <c r="D361" s="2" t="s">
        <v>330</v>
      </c>
      <c r="E361" s="8">
        <v>1</v>
      </c>
      <c r="F361" s="7"/>
      <c r="G361" s="7"/>
      <c r="H361" s="26">
        <v>3500</v>
      </c>
      <c r="I361" s="20">
        <f t="shared" si="53"/>
        <v>21000</v>
      </c>
      <c r="J361" s="2"/>
      <c r="K361" s="26">
        <f>I361/2</f>
        <v>10500</v>
      </c>
      <c r="L361" s="26"/>
    </row>
    <row r="362" spans="1:12" x14ac:dyDescent="0.3">
      <c r="A362" s="2">
        <v>128</v>
      </c>
      <c r="B362" s="2"/>
      <c r="C362" s="2" t="s">
        <v>331</v>
      </c>
      <c r="D362" s="2" t="s">
        <v>332</v>
      </c>
      <c r="E362" s="8">
        <v>1</v>
      </c>
      <c r="F362" s="7"/>
      <c r="G362" s="7"/>
      <c r="H362" s="26">
        <v>3500</v>
      </c>
      <c r="I362" s="20">
        <f t="shared" si="53"/>
        <v>21000</v>
      </c>
      <c r="J362" s="2"/>
      <c r="K362" s="26">
        <f t="shared" ref="K362:K369" si="54">I362/2</f>
        <v>10500</v>
      </c>
      <c r="L362" s="26"/>
    </row>
    <row r="363" spans="1:12" x14ac:dyDescent="0.3">
      <c r="A363" s="2">
        <v>129</v>
      </c>
      <c r="B363" s="2"/>
      <c r="C363" s="2" t="s">
        <v>333</v>
      </c>
      <c r="D363" s="2" t="s">
        <v>334</v>
      </c>
      <c r="E363" s="8">
        <v>1</v>
      </c>
      <c r="F363" s="7"/>
      <c r="G363" s="7"/>
      <c r="H363" s="26">
        <v>3500</v>
      </c>
      <c r="I363" s="20">
        <f t="shared" si="53"/>
        <v>21000</v>
      </c>
      <c r="J363" s="2"/>
      <c r="K363" s="26">
        <f t="shared" si="54"/>
        <v>10500</v>
      </c>
      <c r="L363" s="26"/>
    </row>
    <row r="364" spans="1:12" x14ac:dyDescent="0.3">
      <c r="A364" s="2">
        <v>130</v>
      </c>
      <c r="B364" s="2"/>
      <c r="C364" s="2" t="s">
        <v>335</v>
      </c>
      <c r="D364" s="2" t="s">
        <v>336</v>
      </c>
      <c r="E364" s="8">
        <v>1</v>
      </c>
      <c r="F364" s="7"/>
      <c r="G364" s="7"/>
      <c r="H364" s="26">
        <v>3500</v>
      </c>
      <c r="I364" s="20">
        <f t="shared" si="53"/>
        <v>21000</v>
      </c>
      <c r="J364" s="2"/>
      <c r="K364" s="26">
        <f t="shared" si="54"/>
        <v>10500</v>
      </c>
      <c r="L364" s="26"/>
    </row>
    <row r="365" spans="1:12" x14ac:dyDescent="0.3">
      <c r="A365" s="2">
        <v>131</v>
      </c>
      <c r="B365" s="2"/>
      <c r="C365" s="2" t="s">
        <v>337</v>
      </c>
      <c r="D365" s="2" t="s">
        <v>338</v>
      </c>
      <c r="E365" s="8">
        <v>1</v>
      </c>
      <c r="F365" s="7"/>
      <c r="G365" s="7"/>
      <c r="H365" s="26">
        <v>3500</v>
      </c>
      <c r="I365" s="20">
        <f t="shared" si="53"/>
        <v>21000</v>
      </c>
      <c r="J365" s="2"/>
      <c r="K365" s="26">
        <f t="shared" si="54"/>
        <v>10500</v>
      </c>
      <c r="L365" s="26"/>
    </row>
    <row r="366" spans="1:12" x14ac:dyDescent="0.3">
      <c r="A366" s="2">
        <v>132</v>
      </c>
      <c r="B366" s="2"/>
      <c r="C366" s="2" t="s">
        <v>339</v>
      </c>
      <c r="D366" s="2" t="s">
        <v>340</v>
      </c>
      <c r="E366" s="8">
        <v>1</v>
      </c>
      <c r="F366" s="7"/>
      <c r="G366" s="7"/>
      <c r="H366" s="26">
        <v>3500</v>
      </c>
      <c r="I366" s="20">
        <f t="shared" si="53"/>
        <v>21000</v>
      </c>
      <c r="J366" s="2"/>
      <c r="K366" s="26">
        <f t="shared" si="54"/>
        <v>10500</v>
      </c>
      <c r="L366" s="26"/>
    </row>
    <row r="367" spans="1:12" x14ac:dyDescent="0.3">
      <c r="A367" s="2">
        <v>133</v>
      </c>
      <c r="B367" s="2"/>
      <c r="C367" s="2" t="s">
        <v>341</v>
      </c>
      <c r="D367" s="2" t="s">
        <v>342</v>
      </c>
      <c r="E367" s="8">
        <v>1</v>
      </c>
      <c r="F367" s="7"/>
      <c r="G367" s="7"/>
      <c r="H367" s="26">
        <v>3500</v>
      </c>
      <c r="I367" s="20">
        <f t="shared" si="53"/>
        <v>21000</v>
      </c>
      <c r="J367" s="2"/>
      <c r="K367" s="26">
        <f t="shared" si="54"/>
        <v>10500</v>
      </c>
      <c r="L367" s="26"/>
    </row>
    <row r="368" spans="1:12" x14ac:dyDescent="0.3">
      <c r="A368" s="2">
        <v>134</v>
      </c>
      <c r="B368" s="2"/>
      <c r="C368" s="2" t="s">
        <v>343</v>
      </c>
      <c r="D368" s="2" t="s">
        <v>344</v>
      </c>
      <c r="E368" s="8">
        <v>1</v>
      </c>
      <c r="F368" s="7"/>
      <c r="G368" s="7"/>
      <c r="H368" s="26">
        <v>3500</v>
      </c>
      <c r="I368" s="20">
        <f t="shared" si="53"/>
        <v>21000</v>
      </c>
      <c r="J368" s="2"/>
      <c r="K368" s="26">
        <f t="shared" si="54"/>
        <v>10500</v>
      </c>
      <c r="L368" s="26"/>
    </row>
    <row r="369" spans="1:12" x14ac:dyDescent="0.3">
      <c r="A369" s="2">
        <v>135</v>
      </c>
      <c r="B369" s="2"/>
      <c r="C369" s="2" t="s">
        <v>345</v>
      </c>
      <c r="D369" s="2" t="s">
        <v>346</v>
      </c>
      <c r="E369" s="8">
        <v>1</v>
      </c>
      <c r="F369" s="7"/>
      <c r="G369" s="7"/>
      <c r="H369" s="26">
        <v>3500</v>
      </c>
      <c r="I369" s="20">
        <f t="shared" si="53"/>
        <v>21000</v>
      </c>
      <c r="J369" s="2"/>
      <c r="K369" s="26">
        <f t="shared" si="54"/>
        <v>10500</v>
      </c>
      <c r="L369" s="26"/>
    </row>
    <row r="370" spans="1:12" x14ac:dyDescent="0.3">
      <c r="A370" s="2"/>
      <c r="B370" s="2"/>
      <c r="D370" s="2" t="s">
        <v>16</v>
      </c>
      <c r="E370" s="8">
        <v>10</v>
      </c>
      <c r="F370" s="26">
        <v>10000</v>
      </c>
      <c r="G370" s="26">
        <f>F370*E370</f>
        <v>100000</v>
      </c>
      <c r="H370" s="26"/>
      <c r="I370" s="26">
        <f>G370*6</f>
        <v>600000</v>
      </c>
      <c r="J370" s="2"/>
      <c r="K370" s="26">
        <f>I370/2</f>
        <v>300000</v>
      </c>
      <c r="L370" s="26"/>
    </row>
    <row r="371" spans="1:12" x14ac:dyDescent="0.3">
      <c r="A371" s="2"/>
      <c r="B371" s="2"/>
      <c r="C371" s="30"/>
      <c r="D371" s="2" t="s">
        <v>15</v>
      </c>
      <c r="E371" s="2">
        <v>10</v>
      </c>
      <c r="F371" s="26">
        <v>500</v>
      </c>
      <c r="G371" s="26">
        <f>F371*E371</f>
        <v>5000</v>
      </c>
      <c r="H371" s="2"/>
      <c r="I371" s="26">
        <f>G371*6</f>
        <v>30000</v>
      </c>
      <c r="J371" s="2"/>
      <c r="K371" s="26">
        <f>I371/2</f>
        <v>15000</v>
      </c>
      <c r="L371" s="26"/>
    </row>
    <row r="372" spans="1:12" x14ac:dyDescent="0.3">
      <c r="A372" s="2"/>
      <c r="B372" s="2"/>
      <c r="C372" s="30"/>
      <c r="D372" s="2" t="s">
        <v>4</v>
      </c>
      <c r="E372" s="2">
        <v>10</v>
      </c>
      <c r="F372" s="7">
        <v>200</v>
      </c>
      <c r="G372" s="7">
        <f>E372*F372</f>
        <v>2000</v>
      </c>
      <c r="H372" s="26"/>
      <c r="I372" s="26">
        <f>G372*6</f>
        <v>12000</v>
      </c>
      <c r="J372" s="2"/>
      <c r="K372" s="26">
        <f t="shared" ref="K372:K375" si="55">I372/2</f>
        <v>6000</v>
      </c>
      <c r="L372" s="26"/>
    </row>
    <row r="373" spans="1:12" x14ac:dyDescent="0.3">
      <c r="A373" s="2"/>
      <c r="B373" s="2"/>
      <c r="C373" s="30"/>
      <c r="D373" s="2" t="s">
        <v>3</v>
      </c>
      <c r="E373" s="2">
        <v>10</v>
      </c>
      <c r="F373" s="7">
        <v>2000</v>
      </c>
      <c r="G373" s="7">
        <f>E373*F373</f>
        <v>20000</v>
      </c>
      <c r="H373" s="26"/>
      <c r="I373" s="26">
        <f>G372*6</f>
        <v>12000</v>
      </c>
      <c r="J373" s="2"/>
      <c r="K373" s="26">
        <f t="shared" si="55"/>
        <v>6000</v>
      </c>
      <c r="L373" s="26"/>
    </row>
    <row r="374" spans="1:12" x14ac:dyDescent="0.3">
      <c r="A374" s="2"/>
      <c r="B374" s="2"/>
      <c r="C374" s="30"/>
      <c r="D374" s="2" t="s">
        <v>310</v>
      </c>
      <c r="E374" s="2">
        <v>10</v>
      </c>
      <c r="F374" s="7">
        <v>6000</v>
      </c>
      <c r="G374" s="7">
        <f>E374*F374</f>
        <v>60000</v>
      </c>
      <c r="H374" s="26"/>
      <c r="I374" s="26">
        <f>G374</f>
        <v>60000</v>
      </c>
      <c r="J374" s="2"/>
      <c r="K374" s="26">
        <f t="shared" si="55"/>
        <v>30000</v>
      </c>
      <c r="L374" s="26"/>
    </row>
    <row r="375" spans="1:12" x14ac:dyDescent="0.3">
      <c r="A375" s="2"/>
      <c r="B375" s="2"/>
      <c r="C375" s="30"/>
      <c r="D375" s="2" t="s">
        <v>10</v>
      </c>
      <c r="E375" s="2">
        <v>10</v>
      </c>
      <c r="F375" s="7">
        <v>6000</v>
      </c>
      <c r="G375" s="7">
        <f>E375*F375</f>
        <v>60000</v>
      </c>
      <c r="H375" s="26"/>
      <c r="I375" s="26">
        <f>G375</f>
        <v>60000</v>
      </c>
      <c r="J375" s="2"/>
      <c r="K375" s="26">
        <f t="shared" si="55"/>
        <v>30000</v>
      </c>
      <c r="L375" s="26"/>
    </row>
    <row r="376" spans="1:12" ht="15" thickBot="1" x14ac:dyDescent="0.35">
      <c r="A376" s="2"/>
      <c r="B376" s="2"/>
      <c r="D376" s="24" t="s">
        <v>0</v>
      </c>
      <c r="E376" s="8"/>
      <c r="F376" s="7"/>
      <c r="G376" s="23">
        <f>G370+G371+G372+G373+G374+G375</f>
        <v>247000</v>
      </c>
      <c r="H376" s="26"/>
      <c r="I376" s="21">
        <f>I360+I361+I362+I363+I364+I365+I366+I367+I368+I369+I370+I371+I372+I373+I374+I375</f>
        <v>984000</v>
      </c>
      <c r="J376" s="26"/>
      <c r="K376" s="21">
        <f>K360+K361+K362+K363+K364+K365+K366+K367+K368+K369+K370+K371+K372+K373+K374+K375</f>
        <v>492000</v>
      </c>
      <c r="L376" s="21">
        <f>K376</f>
        <v>492000</v>
      </c>
    </row>
    <row r="377" spans="1:12" ht="15" thickTop="1" x14ac:dyDescent="0.3">
      <c r="A377" s="17"/>
      <c r="B377" s="17"/>
      <c r="C377" s="17"/>
      <c r="D377" s="17"/>
      <c r="E377" s="19"/>
      <c r="F377" s="18"/>
      <c r="G377" s="18"/>
      <c r="H377" s="16"/>
      <c r="I377" s="16"/>
      <c r="J377" s="17"/>
      <c r="K377" s="16"/>
      <c r="L377" s="16"/>
    </row>
    <row r="378" spans="1:12" x14ac:dyDescent="0.3">
      <c r="A378" s="2"/>
      <c r="B378" s="2">
        <v>53</v>
      </c>
      <c r="C378" s="2" t="s">
        <v>347</v>
      </c>
      <c r="D378" s="2" t="s">
        <v>348</v>
      </c>
      <c r="E378" s="8">
        <v>1</v>
      </c>
      <c r="F378" s="7"/>
      <c r="G378" s="7"/>
      <c r="H378" s="26">
        <v>4500</v>
      </c>
      <c r="I378" s="20">
        <f>H378*6</f>
        <v>27000</v>
      </c>
      <c r="J378" s="2"/>
      <c r="K378" s="26"/>
      <c r="L378" s="26"/>
    </row>
    <row r="379" spans="1:12" x14ac:dyDescent="0.3">
      <c r="A379" s="2"/>
      <c r="B379" s="2">
        <v>54</v>
      </c>
      <c r="C379" s="2" t="s">
        <v>349</v>
      </c>
      <c r="D379" s="2" t="s">
        <v>348</v>
      </c>
      <c r="E379" s="8">
        <v>1</v>
      </c>
      <c r="F379" s="7"/>
      <c r="G379" s="7"/>
      <c r="H379" s="26">
        <v>4500</v>
      </c>
      <c r="I379" s="20">
        <f>H379*6</f>
        <v>27000</v>
      </c>
      <c r="J379" s="2"/>
      <c r="K379" s="26"/>
      <c r="L379" s="26"/>
    </row>
    <row r="380" spans="1:12" x14ac:dyDescent="0.3">
      <c r="A380" s="2"/>
      <c r="B380" s="2">
        <v>55</v>
      </c>
      <c r="C380" s="2" t="s">
        <v>350</v>
      </c>
      <c r="D380" s="2" t="s">
        <v>348</v>
      </c>
      <c r="E380" s="8">
        <v>1</v>
      </c>
      <c r="F380" s="7"/>
      <c r="G380" s="7"/>
      <c r="H380" s="26">
        <v>4500</v>
      </c>
      <c r="I380" s="20">
        <f>H380*6</f>
        <v>27000</v>
      </c>
      <c r="J380" s="2"/>
      <c r="K380" s="26"/>
      <c r="L380" s="26"/>
    </row>
    <row r="381" spans="1:12" x14ac:dyDescent="0.3">
      <c r="A381" s="2"/>
      <c r="B381" s="2">
        <v>56</v>
      </c>
      <c r="C381" s="2" t="s">
        <v>351</v>
      </c>
      <c r="D381" s="2" t="s">
        <v>348</v>
      </c>
      <c r="E381" s="8">
        <v>1</v>
      </c>
      <c r="F381" s="7"/>
      <c r="G381" s="7"/>
      <c r="H381" s="26">
        <v>4500</v>
      </c>
      <c r="I381" s="20">
        <f>H381*6</f>
        <v>27000</v>
      </c>
      <c r="J381" s="2"/>
      <c r="K381" s="26"/>
      <c r="L381" s="26"/>
    </row>
    <row r="382" spans="1:12" x14ac:dyDescent="0.3">
      <c r="A382" s="2"/>
      <c r="B382" s="2"/>
      <c r="D382" s="2" t="s">
        <v>352</v>
      </c>
      <c r="E382" s="8"/>
      <c r="F382" s="7"/>
      <c r="G382" s="7"/>
      <c r="H382" s="26"/>
      <c r="I382" s="20"/>
      <c r="J382" s="2"/>
      <c r="K382" s="26"/>
      <c r="L382" s="26"/>
    </row>
    <row r="383" spans="1:12" x14ac:dyDescent="0.3">
      <c r="A383" s="2"/>
      <c r="B383" s="2"/>
      <c r="D383" s="2" t="s">
        <v>353</v>
      </c>
      <c r="E383" s="8"/>
      <c r="F383" s="7"/>
      <c r="G383" s="7"/>
      <c r="H383" s="26"/>
      <c r="I383" s="20"/>
      <c r="J383" s="2"/>
      <c r="K383" s="26"/>
      <c r="L383" s="26"/>
    </row>
    <row r="384" spans="1:12" x14ac:dyDescent="0.3">
      <c r="A384" s="2"/>
      <c r="B384" s="2"/>
      <c r="D384" s="2" t="s">
        <v>354</v>
      </c>
      <c r="E384" s="8"/>
      <c r="F384" s="7"/>
      <c r="G384" s="7"/>
      <c r="H384" s="26"/>
      <c r="I384" s="20"/>
      <c r="J384" s="2"/>
      <c r="K384" s="26"/>
      <c r="L384" s="26"/>
    </row>
    <row r="385" spans="1:12" x14ac:dyDescent="0.3">
      <c r="A385" s="2"/>
      <c r="B385" s="2"/>
      <c r="D385" s="2" t="s">
        <v>355</v>
      </c>
      <c r="E385" s="8"/>
      <c r="F385" s="7"/>
      <c r="G385" s="7"/>
      <c r="H385" s="26"/>
      <c r="I385" s="20"/>
      <c r="J385" s="2"/>
      <c r="K385" s="26"/>
      <c r="L385" s="26"/>
    </row>
    <row r="386" spans="1:12" x14ac:dyDescent="0.3">
      <c r="A386" s="2"/>
      <c r="B386" s="2"/>
      <c r="D386" s="2" t="s">
        <v>16</v>
      </c>
      <c r="E386" s="8">
        <v>1</v>
      </c>
      <c r="F386" s="26">
        <v>10000</v>
      </c>
      <c r="G386" s="26">
        <f>F386*E386</f>
        <v>10000</v>
      </c>
      <c r="H386" s="26"/>
      <c r="I386" s="26">
        <f>G386*6</f>
        <v>60000</v>
      </c>
      <c r="J386" s="2"/>
      <c r="K386" s="26"/>
      <c r="L386" s="26"/>
    </row>
    <row r="387" spans="1:12" x14ac:dyDescent="0.3">
      <c r="A387" s="2"/>
      <c r="B387" s="2"/>
      <c r="C387" s="30"/>
      <c r="D387" s="2" t="s">
        <v>15</v>
      </c>
      <c r="E387" s="2">
        <v>4</v>
      </c>
      <c r="F387" s="26">
        <v>500</v>
      </c>
      <c r="G387" s="26">
        <f>F387*E387</f>
        <v>2000</v>
      </c>
      <c r="H387" s="2"/>
      <c r="I387" s="26">
        <f>G387*6</f>
        <v>12000</v>
      </c>
      <c r="J387" s="2"/>
      <c r="K387" s="26"/>
      <c r="L387" s="26"/>
    </row>
    <row r="388" spans="1:12" x14ac:dyDescent="0.3">
      <c r="A388" s="2"/>
      <c r="B388" s="2"/>
      <c r="C388" s="30"/>
      <c r="D388" s="2" t="s">
        <v>3</v>
      </c>
      <c r="E388" s="2">
        <v>4</v>
      </c>
      <c r="F388" s="7">
        <v>2000</v>
      </c>
      <c r="G388" s="7">
        <f>E388*F388</f>
        <v>8000</v>
      </c>
      <c r="H388" s="26"/>
      <c r="I388" s="26">
        <f>G388*6</f>
        <v>48000</v>
      </c>
      <c r="J388" s="2"/>
      <c r="K388" s="26"/>
      <c r="L388" s="26"/>
    </row>
    <row r="389" spans="1:12" x14ac:dyDescent="0.3">
      <c r="A389" s="2"/>
      <c r="B389" s="2"/>
      <c r="D389" s="2" t="s">
        <v>310</v>
      </c>
      <c r="E389" s="2">
        <v>4</v>
      </c>
      <c r="F389" s="7">
        <v>6000</v>
      </c>
      <c r="G389" s="7">
        <f>E389*F389</f>
        <v>24000</v>
      </c>
      <c r="H389" s="26"/>
      <c r="I389" s="26">
        <f>G388*6</f>
        <v>48000</v>
      </c>
      <c r="J389" s="2"/>
      <c r="K389" s="26"/>
      <c r="L389" s="26"/>
    </row>
    <row r="390" spans="1:12" x14ac:dyDescent="0.3">
      <c r="A390" s="2"/>
      <c r="B390" s="2"/>
      <c r="D390" s="2" t="s">
        <v>10</v>
      </c>
      <c r="E390" s="2">
        <v>4</v>
      </c>
      <c r="F390" s="7">
        <v>6000</v>
      </c>
      <c r="G390" s="7">
        <f>E390*F390</f>
        <v>24000</v>
      </c>
      <c r="H390" s="26"/>
      <c r="I390" s="26">
        <f>G390</f>
        <v>24000</v>
      </c>
      <c r="J390" s="2"/>
      <c r="K390" s="26"/>
      <c r="L390" s="26"/>
    </row>
    <row r="391" spans="1:12" ht="15" thickBot="1" x14ac:dyDescent="0.35">
      <c r="A391" s="2"/>
      <c r="B391" s="2"/>
      <c r="D391" s="24" t="s">
        <v>0</v>
      </c>
      <c r="E391" s="8"/>
      <c r="F391" s="7"/>
      <c r="G391" s="23">
        <f>G386+G387+G388+G389+G390</f>
        <v>68000</v>
      </c>
      <c r="H391" s="26"/>
      <c r="I391" s="21">
        <f>I378+I379+I380+I381+I386+I387+I388+I389+I390</f>
        <v>300000</v>
      </c>
      <c r="J391" s="26"/>
      <c r="K391" s="20"/>
      <c r="L391" s="21">
        <f>I391</f>
        <v>300000</v>
      </c>
    </row>
    <row r="392" spans="1:12" ht="15" thickTop="1" x14ac:dyDescent="0.3">
      <c r="A392" s="17"/>
      <c r="B392" s="17"/>
      <c r="C392" s="17"/>
      <c r="D392" s="17"/>
      <c r="E392" s="19"/>
      <c r="F392" s="18"/>
      <c r="G392" s="18"/>
      <c r="H392" s="16"/>
      <c r="I392" s="16"/>
      <c r="J392" s="17"/>
      <c r="K392" s="16"/>
      <c r="L392" s="16"/>
    </row>
    <row r="393" spans="1:12" x14ac:dyDescent="0.3">
      <c r="A393" s="2">
        <v>136</v>
      </c>
      <c r="B393" s="2"/>
      <c r="C393" s="46" t="s">
        <v>356</v>
      </c>
      <c r="D393" s="46" t="s">
        <v>357</v>
      </c>
      <c r="E393" s="8">
        <v>1</v>
      </c>
      <c r="F393" s="7"/>
      <c r="G393" s="7"/>
      <c r="H393" s="26">
        <v>5000</v>
      </c>
      <c r="I393" s="20">
        <f>H393*6</f>
        <v>30000</v>
      </c>
      <c r="J393" s="2"/>
      <c r="K393" s="26">
        <f>I393/2</f>
        <v>15000</v>
      </c>
      <c r="L393" s="26"/>
    </row>
    <row r="394" spans="1:12" x14ac:dyDescent="0.3">
      <c r="A394" s="2">
        <v>137</v>
      </c>
      <c r="B394" s="2"/>
      <c r="C394" s="46" t="s">
        <v>358</v>
      </c>
      <c r="D394" s="46" t="s">
        <v>357</v>
      </c>
      <c r="E394" s="8">
        <v>1</v>
      </c>
      <c r="F394" s="7"/>
      <c r="G394" s="7"/>
      <c r="H394" s="26">
        <v>5000</v>
      </c>
      <c r="I394" s="20">
        <f>H394*6</f>
        <v>30000</v>
      </c>
      <c r="J394" s="2"/>
      <c r="K394" s="26">
        <f>I394/2</f>
        <v>15000</v>
      </c>
      <c r="L394" s="26"/>
    </row>
    <row r="395" spans="1:12" x14ac:dyDescent="0.3">
      <c r="A395" s="2">
        <v>138</v>
      </c>
      <c r="B395" s="2"/>
      <c r="C395" s="46" t="s">
        <v>359</v>
      </c>
      <c r="D395" s="46" t="s">
        <v>357</v>
      </c>
      <c r="E395" s="8">
        <v>1</v>
      </c>
      <c r="F395" s="7"/>
      <c r="G395" s="7"/>
      <c r="H395" s="26">
        <v>5000</v>
      </c>
      <c r="I395" s="20">
        <f>H395*6</f>
        <v>30000</v>
      </c>
      <c r="J395" s="2"/>
      <c r="K395" s="26">
        <f>I395/2</f>
        <v>15000</v>
      </c>
      <c r="L395" s="26"/>
    </row>
    <row r="396" spans="1:12" x14ac:dyDescent="0.3">
      <c r="A396" s="2">
        <v>139</v>
      </c>
      <c r="B396" s="2"/>
      <c r="C396" s="46" t="s">
        <v>360</v>
      </c>
      <c r="D396" s="46" t="s">
        <v>357</v>
      </c>
      <c r="E396" s="8">
        <v>1</v>
      </c>
      <c r="F396" s="7"/>
      <c r="G396" s="7"/>
      <c r="H396" s="26">
        <v>5000</v>
      </c>
      <c r="I396" s="20">
        <f>H396*6</f>
        <v>30000</v>
      </c>
      <c r="J396" s="2"/>
      <c r="K396" s="26">
        <f>I396/2</f>
        <v>15000</v>
      </c>
      <c r="L396" s="26"/>
    </row>
    <row r="397" spans="1:12" x14ac:dyDescent="0.3">
      <c r="A397" s="2"/>
      <c r="B397" s="2"/>
      <c r="C397" s="46"/>
      <c r="D397" s="2" t="s">
        <v>361</v>
      </c>
      <c r="E397" s="8"/>
      <c r="F397" s="7"/>
      <c r="G397" s="7"/>
      <c r="H397" s="26"/>
      <c r="I397" s="20"/>
      <c r="J397" s="2"/>
      <c r="K397" s="26"/>
      <c r="L397" s="26"/>
    </row>
    <row r="398" spans="1:12" x14ac:dyDescent="0.3">
      <c r="A398" s="2"/>
      <c r="B398" s="2"/>
      <c r="C398" s="46"/>
      <c r="D398" s="2" t="s">
        <v>362</v>
      </c>
      <c r="E398" s="8"/>
      <c r="F398" s="7"/>
      <c r="G398" s="7"/>
      <c r="H398" s="26"/>
      <c r="I398" s="20"/>
      <c r="J398" s="2"/>
      <c r="K398" s="26"/>
      <c r="L398" s="26"/>
    </row>
    <row r="399" spans="1:12" x14ac:dyDescent="0.3">
      <c r="A399" s="2"/>
      <c r="B399" s="2"/>
      <c r="C399" s="46"/>
      <c r="D399" s="2" t="s">
        <v>363</v>
      </c>
      <c r="E399" s="8"/>
      <c r="F399" s="7"/>
      <c r="G399" s="7"/>
      <c r="H399" s="26"/>
      <c r="I399" s="20"/>
      <c r="J399" s="2"/>
      <c r="K399" s="26"/>
      <c r="L399" s="26"/>
    </row>
    <row r="400" spans="1:12" x14ac:dyDescent="0.3">
      <c r="A400" s="2"/>
      <c r="B400" s="2"/>
      <c r="C400" s="46"/>
      <c r="D400" s="2" t="s">
        <v>364</v>
      </c>
      <c r="E400" s="8"/>
      <c r="F400" s="7"/>
      <c r="G400" s="7"/>
      <c r="H400" s="26"/>
      <c r="I400" s="20"/>
      <c r="J400" s="2"/>
      <c r="K400" s="26"/>
      <c r="L400" s="26"/>
    </row>
    <row r="401" spans="1:12" x14ac:dyDescent="0.3">
      <c r="A401" s="2"/>
      <c r="B401" s="2"/>
      <c r="C401" s="46"/>
      <c r="D401" s="2" t="s">
        <v>16</v>
      </c>
      <c r="E401" s="8">
        <v>4</v>
      </c>
      <c r="F401" s="7">
        <v>2000</v>
      </c>
      <c r="G401" s="7">
        <f t="shared" ref="G401:G406" si="56">E401*F401</f>
        <v>8000</v>
      </c>
      <c r="H401" s="26"/>
      <c r="I401" s="26">
        <f>G401*6</f>
        <v>48000</v>
      </c>
      <c r="J401" s="2"/>
      <c r="K401" s="26">
        <f t="shared" ref="K401:K406" si="57">I401/2</f>
        <v>24000</v>
      </c>
      <c r="L401" s="26"/>
    </row>
    <row r="402" spans="1:12" x14ac:dyDescent="0.3">
      <c r="A402" s="2"/>
      <c r="B402" s="2"/>
      <c r="C402" s="30"/>
      <c r="D402" s="2" t="s">
        <v>15</v>
      </c>
      <c r="E402" s="2">
        <v>4</v>
      </c>
      <c r="F402" s="7">
        <v>500</v>
      </c>
      <c r="G402" s="7">
        <f t="shared" si="56"/>
        <v>2000</v>
      </c>
      <c r="H402" s="2"/>
      <c r="I402" s="26">
        <f>G402*6</f>
        <v>12000</v>
      </c>
      <c r="J402" s="2"/>
      <c r="K402" s="26">
        <f t="shared" si="57"/>
        <v>6000</v>
      </c>
      <c r="L402" s="26"/>
    </row>
    <row r="403" spans="1:12" x14ac:dyDescent="0.3">
      <c r="A403" s="2"/>
      <c r="B403" s="2"/>
      <c r="C403" s="30"/>
      <c r="D403" s="2" t="s">
        <v>4</v>
      </c>
      <c r="E403" s="2">
        <v>4</v>
      </c>
      <c r="F403" s="7">
        <v>200</v>
      </c>
      <c r="G403" s="7">
        <f t="shared" si="56"/>
        <v>800</v>
      </c>
      <c r="H403" s="26"/>
      <c r="I403" s="26">
        <f>G403*6</f>
        <v>4800</v>
      </c>
      <c r="J403" s="2"/>
      <c r="K403" s="26">
        <f t="shared" si="57"/>
        <v>2400</v>
      </c>
      <c r="L403" s="26"/>
    </row>
    <row r="404" spans="1:12" x14ac:dyDescent="0.3">
      <c r="A404" s="2"/>
      <c r="B404" s="2"/>
      <c r="C404" s="30"/>
      <c r="D404" s="2" t="s">
        <v>3</v>
      </c>
      <c r="E404" s="2">
        <v>4</v>
      </c>
      <c r="F404" s="7">
        <v>2000</v>
      </c>
      <c r="G404" s="7">
        <f t="shared" si="56"/>
        <v>8000</v>
      </c>
      <c r="H404" s="26"/>
      <c r="I404" s="26">
        <f>G403*6</f>
        <v>4800</v>
      </c>
      <c r="J404" s="2"/>
      <c r="K404" s="26">
        <f t="shared" si="57"/>
        <v>2400</v>
      </c>
      <c r="L404" s="26"/>
    </row>
    <row r="405" spans="1:12" x14ac:dyDescent="0.3">
      <c r="A405" s="2"/>
      <c r="B405" s="2"/>
      <c r="C405" s="30"/>
      <c r="D405" s="2" t="s">
        <v>14</v>
      </c>
      <c r="E405" s="2">
        <v>4</v>
      </c>
      <c r="F405" s="7">
        <v>17000</v>
      </c>
      <c r="G405" s="7">
        <f t="shared" si="56"/>
        <v>68000</v>
      </c>
      <c r="H405" s="26"/>
      <c r="I405" s="26">
        <f>G405</f>
        <v>68000</v>
      </c>
      <c r="J405" s="2"/>
      <c r="K405" s="26">
        <f t="shared" si="57"/>
        <v>34000</v>
      </c>
      <c r="L405" s="26"/>
    </row>
    <row r="406" spans="1:12" x14ac:dyDescent="0.3">
      <c r="A406" s="2"/>
      <c r="B406" s="2"/>
      <c r="C406" s="30"/>
      <c r="D406" s="2" t="s">
        <v>10</v>
      </c>
      <c r="E406" s="2">
        <v>4</v>
      </c>
      <c r="F406" s="7">
        <v>9000</v>
      </c>
      <c r="G406" s="7">
        <f t="shared" si="56"/>
        <v>36000</v>
      </c>
      <c r="H406" s="26"/>
      <c r="I406" s="26">
        <f>G406</f>
        <v>36000</v>
      </c>
      <c r="J406" s="2"/>
      <c r="K406" s="26">
        <f t="shared" si="57"/>
        <v>18000</v>
      </c>
      <c r="L406" s="26"/>
    </row>
    <row r="407" spans="1:12" ht="15" thickBot="1" x14ac:dyDescent="0.35">
      <c r="A407" s="2"/>
      <c r="B407" s="2"/>
      <c r="D407" s="24" t="s">
        <v>0</v>
      </c>
      <c r="E407" s="8"/>
      <c r="F407" s="7"/>
      <c r="G407" s="23">
        <f>G402+G403+G404+G405+G406+G401</f>
        <v>122800</v>
      </c>
      <c r="H407" s="26"/>
      <c r="I407" s="21">
        <f>I393+I394+I395+I396+I401+I402+I403+I404+I405+I406</f>
        <v>293600</v>
      </c>
      <c r="J407" s="26"/>
      <c r="K407" s="21">
        <f>K393+K394+K395++K396+K401+K402+K403+K404+K405+K406</f>
        <v>146800</v>
      </c>
      <c r="L407" s="21">
        <f>K407</f>
        <v>146800</v>
      </c>
    </row>
    <row r="408" spans="1:12" ht="15" thickTop="1" x14ac:dyDescent="0.3">
      <c r="A408" s="17"/>
      <c r="B408" s="17"/>
      <c r="C408" s="17"/>
      <c r="D408" s="17"/>
      <c r="E408" s="19"/>
      <c r="F408" s="18"/>
      <c r="G408" s="18"/>
      <c r="H408" s="16"/>
      <c r="I408" s="16"/>
      <c r="J408" s="17"/>
      <c r="K408" s="16"/>
      <c r="L408" s="16"/>
    </row>
    <row r="409" spans="1:12" x14ac:dyDescent="0.3">
      <c r="A409" s="2"/>
      <c r="B409" s="2">
        <v>57</v>
      </c>
      <c r="C409" s="46" t="s">
        <v>365</v>
      </c>
      <c r="D409" s="46" t="s">
        <v>366</v>
      </c>
      <c r="E409" s="8">
        <v>1</v>
      </c>
      <c r="F409" s="7"/>
      <c r="G409" s="7"/>
      <c r="H409" s="26">
        <v>4500</v>
      </c>
      <c r="I409" s="20">
        <f>H409*6</f>
        <v>27000</v>
      </c>
      <c r="J409" s="2"/>
      <c r="K409" s="26"/>
      <c r="L409" s="26"/>
    </row>
    <row r="410" spans="1:12" x14ac:dyDescent="0.3">
      <c r="A410" s="2"/>
      <c r="B410" s="2">
        <v>58</v>
      </c>
      <c r="C410" s="46" t="s">
        <v>367</v>
      </c>
      <c r="D410" s="46" t="s">
        <v>366</v>
      </c>
      <c r="E410" s="8">
        <v>1</v>
      </c>
      <c r="F410" s="7"/>
      <c r="G410" s="7"/>
      <c r="H410" s="26">
        <v>4500</v>
      </c>
      <c r="I410" s="20">
        <f>H410*6</f>
        <v>27000</v>
      </c>
      <c r="J410" s="2"/>
      <c r="K410" s="26"/>
      <c r="L410" s="26"/>
    </row>
    <row r="411" spans="1:12" x14ac:dyDescent="0.3">
      <c r="A411" s="2"/>
      <c r="B411" s="2"/>
      <c r="C411" s="46"/>
      <c r="D411" s="2" t="s">
        <v>368</v>
      </c>
      <c r="E411" s="8"/>
      <c r="F411" s="7"/>
      <c r="G411" s="7"/>
      <c r="H411" s="26"/>
      <c r="I411" s="20"/>
      <c r="J411" s="2"/>
      <c r="K411" s="26"/>
      <c r="L411" s="26"/>
    </row>
    <row r="412" spans="1:12" x14ac:dyDescent="0.3">
      <c r="A412" s="2"/>
      <c r="B412" s="2"/>
      <c r="C412" s="46"/>
      <c r="D412" s="2" t="s">
        <v>369</v>
      </c>
      <c r="E412" s="8"/>
      <c r="F412" s="7"/>
      <c r="G412" s="7"/>
      <c r="H412" s="26"/>
      <c r="I412" s="20"/>
      <c r="J412" s="2"/>
      <c r="K412" s="26"/>
      <c r="L412" s="26"/>
    </row>
    <row r="413" spans="1:12" x14ac:dyDescent="0.3">
      <c r="A413" s="2"/>
      <c r="B413" s="2"/>
      <c r="C413" s="46"/>
      <c r="D413" s="2" t="s">
        <v>16</v>
      </c>
      <c r="E413" s="8">
        <v>4</v>
      </c>
      <c r="F413" s="26">
        <v>10000</v>
      </c>
      <c r="G413" s="26">
        <f>F413*E413</f>
        <v>40000</v>
      </c>
      <c r="H413" s="26"/>
      <c r="I413" s="26">
        <f>G413*6</f>
        <v>240000</v>
      </c>
      <c r="J413" s="2"/>
      <c r="K413" s="26"/>
      <c r="L413" s="26"/>
    </row>
    <row r="414" spans="1:12" x14ac:dyDescent="0.3">
      <c r="A414" s="2"/>
      <c r="B414" s="2"/>
      <c r="C414" s="30"/>
      <c r="D414" s="2" t="s">
        <v>15</v>
      </c>
      <c r="E414" s="2">
        <v>4</v>
      </c>
      <c r="F414" s="26">
        <v>500</v>
      </c>
      <c r="G414" s="26">
        <f>F414*E414</f>
        <v>2000</v>
      </c>
      <c r="H414" s="2"/>
      <c r="I414" s="26">
        <f>G414*6</f>
        <v>12000</v>
      </c>
      <c r="J414" s="2"/>
      <c r="K414" s="26"/>
      <c r="L414" s="26"/>
    </row>
    <row r="415" spans="1:12" x14ac:dyDescent="0.3">
      <c r="A415" s="2"/>
      <c r="B415" s="2"/>
      <c r="C415" s="30"/>
      <c r="D415" s="2" t="s">
        <v>4</v>
      </c>
      <c r="E415" s="2">
        <v>4</v>
      </c>
      <c r="F415" s="7">
        <v>200</v>
      </c>
      <c r="G415" s="7">
        <f>E415*F415</f>
        <v>800</v>
      </c>
      <c r="H415" s="26"/>
      <c r="I415" s="26">
        <f>G415*6</f>
        <v>4800</v>
      </c>
      <c r="J415" s="2"/>
      <c r="K415" s="26"/>
      <c r="L415" s="26"/>
    </row>
    <row r="416" spans="1:12" x14ac:dyDescent="0.3">
      <c r="A416" s="2"/>
      <c r="B416" s="2"/>
      <c r="C416" s="30"/>
      <c r="D416" s="2" t="s">
        <v>3</v>
      </c>
      <c r="E416" s="2">
        <v>4</v>
      </c>
      <c r="F416" s="7">
        <v>2000</v>
      </c>
      <c r="G416" s="7">
        <f>E416*F416</f>
        <v>8000</v>
      </c>
      <c r="H416" s="26"/>
      <c r="I416" s="26">
        <f>G415*6</f>
        <v>4800</v>
      </c>
      <c r="J416" s="2"/>
      <c r="K416" s="26"/>
      <c r="L416" s="26"/>
    </row>
    <row r="417" spans="1:12" x14ac:dyDescent="0.3">
      <c r="A417" s="2"/>
      <c r="B417" s="2"/>
      <c r="C417" s="30"/>
      <c r="D417" s="2" t="s">
        <v>14</v>
      </c>
      <c r="E417" s="2">
        <v>4</v>
      </c>
      <c r="F417" s="7">
        <v>6000</v>
      </c>
      <c r="G417" s="7">
        <f>E417*F417</f>
        <v>24000</v>
      </c>
      <c r="H417" s="26"/>
      <c r="I417" s="26">
        <f>G417</f>
        <v>24000</v>
      </c>
      <c r="J417" s="2"/>
      <c r="K417" s="26"/>
      <c r="L417" s="26"/>
    </row>
    <row r="418" spans="1:12" x14ac:dyDescent="0.3">
      <c r="A418" s="2"/>
      <c r="B418" s="2"/>
      <c r="C418" s="30"/>
      <c r="D418" s="2" t="s">
        <v>10</v>
      </c>
      <c r="E418" s="2">
        <v>4</v>
      </c>
      <c r="F418" s="7">
        <v>6000</v>
      </c>
      <c r="G418" s="7">
        <f>E418*F418</f>
        <v>24000</v>
      </c>
      <c r="H418" s="26"/>
      <c r="I418" s="26">
        <f>G418</f>
        <v>24000</v>
      </c>
      <c r="J418" s="2"/>
      <c r="K418" s="26"/>
      <c r="L418" s="26"/>
    </row>
    <row r="419" spans="1:12" ht="15" thickBot="1" x14ac:dyDescent="0.35">
      <c r="A419" s="2"/>
      <c r="B419" s="2"/>
      <c r="D419" s="24" t="s">
        <v>0</v>
      </c>
      <c r="E419" s="8"/>
      <c r="F419" s="7"/>
      <c r="G419" s="23">
        <f>G414+G415+G416+G417+G418+G413</f>
        <v>98800</v>
      </c>
      <c r="H419" s="26"/>
      <c r="I419" s="21">
        <f>I409+I410+I413+I414+I415+I416+I417+I418</f>
        <v>363600</v>
      </c>
      <c r="J419" s="26"/>
      <c r="K419" s="20"/>
      <c r="L419" s="21">
        <f>I419</f>
        <v>363600</v>
      </c>
    </row>
    <row r="420" spans="1:12" ht="15" thickTop="1" x14ac:dyDescent="0.3">
      <c r="A420" s="17"/>
      <c r="B420" s="17"/>
      <c r="C420" s="17"/>
      <c r="D420" s="17"/>
      <c r="E420" s="19"/>
      <c r="F420" s="18"/>
      <c r="G420" s="18"/>
      <c r="H420" s="16"/>
      <c r="I420" s="16"/>
      <c r="J420" s="17"/>
      <c r="K420" s="16"/>
      <c r="L420" s="16"/>
    </row>
    <row r="421" spans="1:12" x14ac:dyDescent="0.3">
      <c r="A421" s="2"/>
      <c r="B421" s="2">
        <v>59</v>
      </c>
      <c r="C421" s="2" t="s">
        <v>370</v>
      </c>
      <c r="D421" s="46" t="s">
        <v>371</v>
      </c>
      <c r="E421" s="8">
        <v>1</v>
      </c>
      <c r="F421" s="7"/>
      <c r="G421" s="36"/>
      <c r="H421" s="26">
        <v>4000</v>
      </c>
      <c r="I421" s="20">
        <f>H421*6</f>
        <v>24000</v>
      </c>
      <c r="J421" s="2"/>
      <c r="K421" s="26"/>
      <c r="L421" s="20"/>
    </row>
    <row r="422" spans="1:12" ht="15.6" customHeight="1" x14ac:dyDescent="0.3">
      <c r="A422" s="2"/>
      <c r="B422" s="2">
        <v>60</v>
      </c>
      <c r="C422" s="2" t="s">
        <v>372</v>
      </c>
      <c r="D422" s="46" t="s">
        <v>371</v>
      </c>
      <c r="E422" s="8">
        <v>1</v>
      </c>
      <c r="F422" s="7"/>
      <c r="G422" s="36"/>
      <c r="H422" s="26">
        <v>4000</v>
      </c>
      <c r="I422" s="20">
        <f>H422*6</f>
        <v>24000</v>
      </c>
      <c r="J422" s="2"/>
      <c r="K422" s="26"/>
      <c r="L422" s="20"/>
    </row>
    <row r="423" spans="1:12" ht="15.6" customHeight="1" x14ac:dyDescent="0.3">
      <c r="A423" s="2"/>
      <c r="B423" s="2"/>
      <c r="D423" s="2" t="s">
        <v>373</v>
      </c>
      <c r="E423" s="8"/>
      <c r="F423" s="7"/>
      <c r="G423" s="36"/>
      <c r="H423" s="26"/>
      <c r="I423" s="20"/>
      <c r="J423" s="2"/>
      <c r="K423" s="26"/>
      <c r="L423" s="20"/>
    </row>
    <row r="424" spans="1:12" ht="15.6" customHeight="1" x14ac:dyDescent="0.3">
      <c r="A424" s="2"/>
      <c r="B424" s="2"/>
      <c r="D424" s="2" t="s">
        <v>374</v>
      </c>
      <c r="E424" s="8"/>
      <c r="F424" s="7"/>
      <c r="G424" s="36"/>
      <c r="H424" s="26"/>
      <c r="I424" s="20"/>
      <c r="J424" s="2"/>
      <c r="K424" s="26"/>
      <c r="L424" s="20"/>
    </row>
    <row r="425" spans="1:12" ht="15.6" customHeight="1" x14ac:dyDescent="0.3">
      <c r="A425" s="2"/>
      <c r="B425" s="2"/>
      <c r="D425" s="2" t="s">
        <v>16</v>
      </c>
      <c r="E425" s="8">
        <v>4</v>
      </c>
      <c r="F425" s="26">
        <v>10000</v>
      </c>
      <c r="G425" s="26">
        <f>F425*E425</f>
        <v>40000</v>
      </c>
      <c r="H425" s="26"/>
      <c r="I425" s="26">
        <f>G425*6</f>
        <v>240000</v>
      </c>
      <c r="J425" s="2"/>
      <c r="K425" s="26"/>
      <c r="L425" s="20"/>
    </row>
    <row r="426" spans="1:12" x14ac:dyDescent="0.3">
      <c r="A426" s="2"/>
      <c r="B426" s="2"/>
      <c r="C426" s="30"/>
      <c r="D426" s="2" t="s">
        <v>15</v>
      </c>
      <c r="E426" s="2">
        <v>4</v>
      </c>
      <c r="F426" s="26">
        <v>500</v>
      </c>
      <c r="G426" s="26">
        <f>F426*E426</f>
        <v>2000</v>
      </c>
      <c r="H426" s="2"/>
      <c r="I426" s="26">
        <f>G426*6</f>
        <v>12000</v>
      </c>
      <c r="J426" s="2"/>
      <c r="K426" s="26"/>
      <c r="L426" s="26"/>
    </row>
    <row r="427" spans="1:12" x14ac:dyDescent="0.3">
      <c r="A427" s="2"/>
      <c r="B427" s="2"/>
      <c r="C427" s="30"/>
      <c r="D427" s="2" t="s">
        <v>3</v>
      </c>
      <c r="E427" s="2">
        <v>4</v>
      </c>
      <c r="F427" s="7">
        <v>2000</v>
      </c>
      <c r="G427" s="7">
        <f>E427*F427</f>
        <v>8000</v>
      </c>
      <c r="H427" s="26"/>
      <c r="I427" s="26">
        <f>G427*6</f>
        <v>48000</v>
      </c>
      <c r="J427" s="2"/>
      <c r="K427" s="26"/>
      <c r="L427" s="26"/>
    </row>
    <row r="428" spans="1:12" x14ac:dyDescent="0.3">
      <c r="A428" s="2"/>
      <c r="B428" s="2"/>
      <c r="C428" s="30"/>
      <c r="D428" s="2" t="s">
        <v>310</v>
      </c>
      <c r="E428" s="2">
        <v>4</v>
      </c>
      <c r="F428" s="7">
        <v>6000</v>
      </c>
      <c r="G428" s="7">
        <f>E428*F428</f>
        <v>24000</v>
      </c>
      <c r="H428" s="26"/>
      <c r="I428" s="26">
        <f>G428</f>
        <v>24000</v>
      </c>
      <c r="J428" s="2"/>
      <c r="K428" s="26"/>
      <c r="L428" s="26"/>
    </row>
    <row r="429" spans="1:12" x14ac:dyDescent="0.3">
      <c r="A429" s="2"/>
      <c r="B429" s="2"/>
      <c r="C429" s="30"/>
      <c r="D429" s="2" t="s">
        <v>10</v>
      </c>
      <c r="E429" s="2">
        <v>4</v>
      </c>
      <c r="F429" s="7">
        <v>6000</v>
      </c>
      <c r="G429" s="7">
        <f>E429*F429</f>
        <v>24000</v>
      </c>
      <c r="H429" s="26"/>
      <c r="I429" s="26">
        <f>G429</f>
        <v>24000</v>
      </c>
      <c r="J429" s="2"/>
      <c r="K429" s="26"/>
      <c r="L429" s="26"/>
    </row>
    <row r="430" spans="1:12" ht="15" thickBot="1" x14ac:dyDescent="0.35">
      <c r="A430" s="2"/>
      <c r="B430" s="2"/>
      <c r="D430" s="24" t="s">
        <v>0</v>
      </c>
      <c r="E430" s="8"/>
      <c r="F430" s="7"/>
      <c r="G430" s="23">
        <f>G426+G427+G428+G429+G425</f>
        <v>98000</v>
      </c>
      <c r="H430" s="26"/>
      <c r="I430" s="21">
        <f>I421+I422+I425+I426+I427+I428+I429</f>
        <v>396000</v>
      </c>
      <c r="J430" s="26"/>
      <c r="K430" s="20"/>
      <c r="L430" s="21">
        <f>I430</f>
        <v>396000</v>
      </c>
    </row>
    <row r="431" spans="1:12" ht="15" thickTop="1" x14ac:dyDescent="0.3">
      <c r="A431" s="17"/>
      <c r="B431" s="17"/>
      <c r="C431" s="17"/>
      <c r="D431" s="17"/>
      <c r="E431" s="19"/>
      <c r="F431" s="18"/>
      <c r="G431" s="18"/>
      <c r="H431" s="16"/>
      <c r="I431" s="16"/>
      <c r="J431" s="17"/>
      <c r="K431" s="16"/>
      <c r="L431" s="16"/>
    </row>
    <row r="432" spans="1:12" x14ac:dyDescent="0.3">
      <c r="A432" s="2"/>
      <c r="B432" s="2">
        <v>61</v>
      </c>
      <c r="C432" s="59" t="s">
        <v>375</v>
      </c>
      <c r="D432" s="46" t="s">
        <v>376</v>
      </c>
      <c r="E432" s="8">
        <v>1</v>
      </c>
      <c r="F432" s="7"/>
      <c r="G432" s="7"/>
      <c r="H432" s="26">
        <v>4500</v>
      </c>
      <c r="I432" s="20">
        <f>H432*6</f>
        <v>27000</v>
      </c>
      <c r="J432" s="2"/>
      <c r="K432" s="26"/>
      <c r="L432" s="26"/>
    </row>
    <row r="433" spans="1:12" x14ac:dyDescent="0.3">
      <c r="A433" s="2"/>
      <c r="B433" s="2">
        <v>62</v>
      </c>
      <c r="C433" s="59" t="s">
        <v>377</v>
      </c>
      <c r="D433" s="46" t="s">
        <v>376</v>
      </c>
      <c r="E433" s="8">
        <v>1</v>
      </c>
      <c r="F433" s="7"/>
      <c r="G433" s="7"/>
      <c r="H433" s="26">
        <v>4500</v>
      </c>
      <c r="I433" s="20">
        <f>H433*6</f>
        <v>27000</v>
      </c>
      <c r="J433" s="2"/>
      <c r="K433" s="26"/>
      <c r="L433" s="26"/>
    </row>
    <row r="434" spans="1:12" x14ac:dyDescent="0.3">
      <c r="A434" s="2"/>
      <c r="B434" s="2"/>
      <c r="C434" s="59"/>
      <c r="D434" s="2" t="s">
        <v>16</v>
      </c>
      <c r="E434" s="8">
        <v>2</v>
      </c>
      <c r="F434" s="7">
        <v>3000</v>
      </c>
      <c r="G434" s="7">
        <f t="shared" ref="G434:G439" si="58">E434*F434</f>
        <v>6000</v>
      </c>
      <c r="H434" s="26"/>
      <c r="I434" s="26">
        <f>G434*6</f>
        <v>36000</v>
      </c>
      <c r="J434" s="2"/>
      <c r="K434" s="26"/>
      <c r="L434" s="26"/>
    </row>
    <row r="435" spans="1:12" x14ac:dyDescent="0.3">
      <c r="A435" s="2"/>
      <c r="B435" s="2"/>
      <c r="D435" s="2" t="s">
        <v>15</v>
      </c>
      <c r="E435" s="2">
        <v>2</v>
      </c>
      <c r="F435" s="7">
        <v>500</v>
      </c>
      <c r="G435" s="7">
        <f t="shared" si="58"/>
        <v>1000</v>
      </c>
      <c r="H435" s="2"/>
      <c r="I435" s="26">
        <f>G435*6</f>
        <v>6000</v>
      </c>
      <c r="J435" s="2"/>
      <c r="K435" s="26"/>
      <c r="L435" s="26"/>
    </row>
    <row r="436" spans="1:12" x14ac:dyDescent="0.3">
      <c r="A436" s="2"/>
      <c r="B436" s="2"/>
      <c r="D436" s="2" t="s">
        <v>4</v>
      </c>
      <c r="E436" s="2">
        <v>2</v>
      </c>
      <c r="F436" s="7">
        <v>200</v>
      </c>
      <c r="G436" s="7">
        <f t="shared" si="58"/>
        <v>400</v>
      </c>
      <c r="H436" s="26"/>
      <c r="I436" s="26">
        <f>G436*6</f>
        <v>2400</v>
      </c>
      <c r="J436" s="2"/>
      <c r="K436" s="26"/>
      <c r="L436" s="26"/>
    </row>
    <row r="437" spans="1:12" x14ac:dyDescent="0.3">
      <c r="A437" s="2"/>
      <c r="B437" s="2"/>
      <c r="D437" s="2" t="s">
        <v>3</v>
      </c>
      <c r="E437" s="2">
        <v>2</v>
      </c>
      <c r="F437" s="7">
        <v>2000</v>
      </c>
      <c r="G437" s="7">
        <f t="shared" si="58"/>
        <v>4000</v>
      </c>
      <c r="H437" s="26"/>
      <c r="I437" s="26">
        <f>G436*6</f>
        <v>2400</v>
      </c>
      <c r="J437" s="2"/>
      <c r="K437" s="26"/>
      <c r="L437" s="26"/>
    </row>
    <row r="438" spans="1:12" x14ac:dyDescent="0.3">
      <c r="A438" s="2"/>
      <c r="B438" s="2"/>
      <c r="D438" s="2" t="s">
        <v>378</v>
      </c>
      <c r="E438" s="2">
        <v>2</v>
      </c>
      <c r="F438" s="7">
        <v>17000</v>
      </c>
      <c r="G438" s="7">
        <f t="shared" si="58"/>
        <v>34000</v>
      </c>
      <c r="H438" s="26"/>
      <c r="I438" s="26">
        <f>G438</f>
        <v>34000</v>
      </c>
      <c r="J438" s="2"/>
      <c r="K438" s="26"/>
      <c r="L438" s="26"/>
    </row>
    <row r="439" spans="1:12" x14ac:dyDescent="0.3">
      <c r="A439" s="2"/>
      <c r="B439" s="2"/>
      <c r="D439" s="2" t="s">
        <v>10</v>
      </c>
      <c r="E439" s="2">
        <v>2</v>
      </c>
      <c r="F439" s="7">
        <v>9000</v>
      </c>
      <c r="G439" s="7">
        <f t="shared" si="58"/>
        <v>18000</v>
      </c>
      <c r="H439" s="26"/>
      <c r="I439" s="26">
        <f>G439</f>
        <v>18000</v>
      </c>
      <c r="J439" s="2"/>
      <c r="K439" s="26"/>
      <c r="L439" s="26"/>
    </row>
    <row r="440" spans="1:12" ht="15" thickBot="1" x14ac:dyDescent="0.35">
      <c r="A440" s="2"/>
      <c r="B440" s="2"/>
      <c r="D440" s="24" t="s">
        <v>0</v>
      </c>
      <c r="E440" s="8"/>
      <c r="F440" s="7"/>
      <c r="G440" s="23">
        <f>G435+G436+G437+G438+G439+G434</f>
        <v>63400</v>
      </c>
      <c r="H440" s="26"/>
      <c r="I440" s="21">
        <f>I432+I433+I434+I435+I436+I437+I438+I439</f>
        <v>152800</v>
      </c>
      <c r="J440" s="26"/>
      <c r="K440" s="20"/>
      <c r="L440" s="21">
        <f>I440</f>
        <v>152800</v>
      </c>
    </row>
    <row r="441" spans="1:12" ht="15" thickTop="1" x14ac:dyDescent="0.3">
      <c r="A441" s="17"/>
      <c r="B441" s="17"/>
      <c r="C441" s="17"/>
      <c r="D441" s="17"/>
      <c r="E441" s="19"/>
      <c r="F441" s="18"/>
      <c r="G441" s="18"/>
      <c r="H441" s="16"/>
      <c r="I441" s="16"/>
      <c r="J441" s="17"/>
      <c r="K441" s="16"/>
      <c r="L441" s="16"/>
    </row>
    <row r="442" spans="1:12" x14ac:dyDescent="0.3">
      <c r="A442" s="2"/>
      <c r="B442" s="2">
        <v>63</v>
      </c>
      <c r="C442" s="46" t="s">
        <v>379</v>
      </c>
      <c r="D442" s="46" t="s">
        <v>380</v>
      </c>
      <c r="E442" s="8"/>
      <c r="F442" s="7"/>
      <c r="G442" s="7"/>
      <c r="H442" s="26">
        <v>4000</v>
      </c>
      <c r="I442" s="20">
        <f>H442*6</f>
        <v>24000</v>
      </c>
      <c r="J442" s="2"/>
      <c r="K442" s="26"/>
      <c r="L442" s="26"/>
    </row>
    <row r="443" spans="1:12" x14ac:dyDescent="0.3">
      <c r="A443" s="2"/>
      <c r="B443">
        <v>64</v>
      </c>
      <c r="C443" s="46" t="s">
        <v>381</v>
      </c>
      <c r="D443" s="46" t="s">
        <v>380</v>
      </c>
      <c r="E443" s="8"/>
      <c r="F443" s="7"/>
      <c r="G443" s="7"/>
      <c r="H443" s="26">
        <v>4000</v>
      </c>
      <c r="I443" s="20">
        <f>H443*6</f>
        <v>24000</v>
      </c>
      <c r="J443" s="2"/>
      <c r="K443" s="26"/>
      <c r="L443" s="26"/>
    </row>
    <row r="444" spans="1:12" x14ac:dyDescent="0.3">
      <c r="A444" s="2"/>
      <c r="B444" s="2">
        <v>65</v>
      </c>
      <c r="C444" s="46" t="s">
        <v>382</v>
      </c>
      <c r="D444" s="46" t="s">
        <v>380</v>
      </c>
      <c r="F444" s="7"/>
      <c r="G444" s="7"/>
      <c r="H444" s="26">
        <v>4000</v>
      </c>
      <c r="I444" s="20">
        <f>H444*6</f>
        <v>24000</v>
      </c>
      <c r="J444" s="2"/>
      <c r="K444" s="26"/>
      <c r="L444" s="26"/>
    </row>
    <row r="445" spans="1:12" x14ac:dyDescent="0.3">
      <c r="A445" s="2"/>
      <c r="B445" s="2">
        <v>66</v>
      </c>
      <c r="C445" s="46" t="s">
        <v>383</v>
      </c>
      <c r="D445" s="46" t="s">
        <v>380</v>
      </c>
      <c r="F445" s="7"/>
      <c r="G445" s="7"/>
      <c r="H445" s="26">
        <v>4000</v>
      </c>
      <c r="I445" s="20">
        <f>H445*6</f>
        <v>24000</v>
      </c>
      <c r="J445" s="2"/>
      <c r="K445" s="26"/>
      <c r="L445" s="26"/>
    </row>
    <row r="446" spans="1:12" x14ac:dyDescent="0.3">
      <c r="A446" s="2"/>
      <c r="B446" s="2"/>
      <c r="C446" s="46"/>
      <c r="D446" s="2" t="s">
        <v>16</v>
      </c>
      <c r="E446" s="2">
        <v>4</v>
      </c>
      <c r="F446" s="7">
        <v>1000</v>
      </c>
      <c r="G446" s="7">
        <f t="shared" ref="G446:G451" si="59">E446*F446</f>
        <v>4000</v>
      </c>
      <c r="H446" s="26"/>
      <c r="I446" s="26">
        <f>G446*6</f>
        <v>24000</v>
      </c>
      <c r="J446" s="2"/>
      <c r="K446" s="26"/>
      <c r="L446" s="26"/>
    </row>
    <row r="447" spans="1:12" x14ac:dyDescent="0.3">
      <c r="A447" s="2"/>
      <c r="B447" s="2"/>
      <c r="C447" s="46"/>
      <c r="D447" s="2" t="s">
        <v>15</v>
      </c>
      <c r="E447" s="2">
        <v>4</v>
      </c>
      <c r="F447" s="7">
        <v>500</v>
      </c>
      <c r="G447" s="7">
        <f t="shared" si="59"/>
        <v>2000</v>
      </c>
      <c r="H447" s="2"/>
      <c r="I447" s="26">
        <f>G447*6</f>
        <v>12000</v>
      </c>
      <c r="J447" s="2"/>
      <c r="K447" s="26"/>
      <c r="L447" s="26"/>
    </row>
    <row r="448" spans="1:12" x14ac:dyDescent="0.3">
      <c r="A448" s="2"/>
      <c r="B448" s="2"/>
      <c r="C448" s="46"/>
      <c r="D448" s="2" t="s">
        <v>4</v>
      </c>
      <c r="E448" s="2">
        <v>4</v>
      </c>
      <c r="F448" s="7">
        <v>200</v>
      </c>
      <c r="G448" s="7">
        <f t="shared" si="59"/>
        <v>800</v>
      </c>
      <c r="H448" s="26"/>
      <c r="I448" s="26">
        <f>G448*6</f>
        <v>4800</v>
      </c>
      <c r="J448" s="2"/>
      <c r="K448" s="26"/>
      <c r="L448" s="26"/>
    </row>
    <row r="449" spans="1:12" x14ac:dyDescent="0.3">
      <c r="A449" s="2"/>
      <c r="B449" s="2"/>
      <c r="D449" s="2" t="s">
        <v>3</v>
      </c>
      <c r="E449" s="2">
        <v>4</v>
      </c>
      <c r="F449" s="7">
        <v>2000</v>
      </c>
      <c r="G449" s="7">
        <f t="shared" si="59"/>
        <v>8000</v>
      </c>
      <c r="H449" s="26"/>
      <c r="I449" s="26">
        <f>G448*6</f>
        <v>4800</v>
      </c>
      <c r="J449" s="2"/>
      <c r="K449" s="26"/>
      <c r="L449" s="26"/>
    </row>
    <row r="450" spans="1:12" x14ac:dyDescent="0.3">
      <c r="A450" s="2"/>
      <c r="B450" s="2"/>
      <c r="D450" s="2" t="s">
        <v>310</v>
      </c>
      <c r="E450" s="2">
        <v>4</v>
      </c>
      <c r="F450" s="7">
        <v>6000</v>
      </c>
      <c r="G450" s="7">
        <f t="shared" si="59"/>
        <v>24000</v>
      </c>
      <c r="H450" s="26"/>
      <c r="I450" s="26">
        <f>G450</f>
        <v>24000</v>
      </c>
      <c r="J450" s="2"/>
      <c r="K450" s="26"/>
      <c r="L450" s="26"/>
    </row>
    <row r="451" spans="1:12" x14ac:dyDescent="0.3">
      <c r="A451" s="2"/>
      <c r="B451" s="2"/>
      <c r="D451" s="2" t="s">
        <v>10</v>
      </c>
      <c r="E451" s="2">
        <v>4</v>
      </c>
      <c r="F451" s="7">
        <v>6000</v>
      </c>
      <c r="G451" s="7">
        <f t="shared" si="59"/>
        <v>24000</v>
      </c>
      <c r="H451" s="26"/>
      <c r="I451" s="26">
        <f>G451</f>
        <v>24000</v>
      </c>
      <c r="J451" s="2"/>
      <c r="K451" s="26"/>
      <c r="L451" s="26"/>
    </row>
    <row r="452" spans="1:12" ht="15" thickBot="1" x14ac:dyDescent="0.35">
      <c r="A452" s="2"/>
      <c r="B452" s="2"/>
      <c r="D452" s="24" t="s">
        <v>0</v>
      </c>
      <c r="E452" s="8"/>
      <c r="F452" s="7"/>
      <c r="G452" s="23">
        <f>G446+G447+G448+G449+G450+G451</f>
        <v>62800</v>
      </c>
      <c r="H452" s="26"/>
      <c r="I452" s="21">
        <f>I442+I443+I444+I445+I446+I447+I448+I449+I450+I451</f>
        <v>189600</v>
      </c>
      <c r="J452" s="26"/>
      <c r="K452" s="20"/>
      <c r="L452" s="21">
        <f>I452</f>
        <v>189600</v>
      </c>
    </row>
    <row r="453" spans="1:12" ht="15" thickTop="1" x14ac:dyDescent="0.3">
      <c r="A453" s="17"/>
      <c r="B453" s="17"/>
      <c r="C453" s="17"/>
      <c r="D453" s="17"/>
      <c r="E453" s="19"/>
      <c r="F453" s="18"/>
      <c r="G453" s="18"/>
      <c r="H453" s="16"/>
      <c r="I453" s="16"/>
      <c r="J453" s="17"/>
      <c r="K453" s="16"/>
      <c r="L453" s="16"/>
    </row>
    <row r="454" spans="1:12" x14ac:dyDescent="0.3">
      <c r="A454">
        <v>140</v>
      </c>
      <c r="C454" s="46" t="s">
        <v>1999</v>
      </c>
      <c r="D454" s="60" t="s">
        <v>385</v>
      </c>
      <c r="E454" s="8">
        <v>1</v>
      </c>
      <c r="F454" s="7"/>
      <c r="G454" s="7"/>
      <c r="H454" s="26">
        <v>5000</v>
      </c>
      <c r="I454" s="20">
        <f>H454*6</f>
        <v>30000</v>
      </c>
      <c r="J454" s="2" t="s">
        <v>1</v>
      </c>
      <c r="K454" s="26">
        <f t="shared" ref="K454:K461" si="60">I454/2</f>
        <v>15000</v>
      </c>
      <c r="L454" s="26"/>
    </row>
    <row r="455" spans="1:12" x14ac:dyDescent="0.3">
      <c r="A455">
        <v>141</v>
      </c>
      <c r="C455" s="46" t="s">
        <v>2000</v>
      </c>
      <c r="D455" s="60" t="s">
        <v>385</v>
      </c>
      <c r="E455" s="8">
        <v>1</v>
      </c>
      <c r="F455" s="7"/>
      <c r="G455" s="7"/>
      <c r="H455" s="26">
        <v>5000</v>
      </c>
      <c r="I455" s="20">
        <f>H455*6</f>
        <v>30000</v>
      </c>
      <c r="J455" s="2" t="s">
        <v>1</v>
      </c>
      <c r="K455" s="26">
        <f t="shared" si="60"/>
        <v>15000</v>
      </c>
      <c r="L455" s="26"/>
    </row>
    <row r="456" spans="1:12" x14ac:dyDescent="0.3">
      <c r="C456" s="46"/>
      <c r="D456" s="2" t="s">
        <v>16</v>
      </c>
      <c r="E456" s="8">
        <v>2</v>
      </c>
      <c r="F456" s="7">
        <v>2000</v>
      </c>
      <c r="G456" s="7">
        <f t="shared" ref="G456:G461" si="61">E456*F456</f>
        <v>4000</v>
      </c>
      <c r="H456" s="26"/>
      <c r="I456" s="26">
        <f>G456*6</f>
        <v>24000</v>
      </c>
      <c r="J456" s="2" t="s">
        <v>1</v>
      </c>
      <c r="K456" s="26">
        <f t="shared" si="60"/>
        <v>12000</v>
      </c>
      <c r="L456" s="26"/>
    </row>
    <row r="457" spans="1:12" x14ac:dyDescent="0.3">
      <c r="C457" s="46"/>
      <c r="D457" s="2" t="s">
        <v>15</v>
      </c>
      <c r="E457" s="8">
        <v>2</v>
      </c>
      <c r="F457" s="7">
        <v>500</v>
      </c>
      <c r="G457" s="7">
        <f t="shared" si="61"/>
        <v>1000</v>
      </c>
      <c r="H457" s="26"/>
      <c r="I457" s="26">
        <f>G457*6</f>
        <v>6000</v>
      </c>
      <c r="J457" s="2" t="s">
        <v>1</v>
      </c>
      <c r="K457" s="26">
        <f t="shared" si="60"/>
        <v>3000</v>
      </c>
      <c r="L457" s="26"/>
    </row>
    <row r="458" spans="1:12" x14ac:dyDescent="0.3">
      <c r="D458" s="2" t="s">
        <v>56</v>
      </c>
      <c r="E458" s="8">
        <v>2</v>
      </c>
      <c r="F458" s="7">
        <v>200</v>
      </c>
      <c r="G458" s="7">
        <f t="shared" si="61"/>
        <v>400</v>
      </c>
      <c r="H458" s="2"/>
      <c r="I458" s="26">
        <f>G458*6</f>
        <v>2400</v>
      </c>
      <c r="J458" s="2" t="s">
        <v>1</v>
      </c>
      <c r="K458" s="26">
        <f t="shared" si="60"/>
        <v>1200</v>
      </c>
      <c r="L458" s="26"/>
    </row>
    <row r="459" spans="1:12" x14ac:dyDescent="0.3">
      <c r="D459" s="2" t="s">
        <v>3</v>
      </c>
      <c r="E459" s="8">
        <v>2</v>
      </c>
      <c r="F459" s="7">
        <v>2000</v>
      </c>
      <c r="G459" s="7">
        <f t="shared" si="61"/>
        <v>4000</v>
      </c>
      <c r="H459" s="26"/>
      <c r="I459" s="26">
        <f>G458*6</f>
        <v>2400</v>
      </c>
      <c r="J459" s="2" t="s">
        <v>1</v>
      </c>
      <c r="K459" s="26">
        <f t="shared" si="60"/>
        <v>1200</v>
      </c>
      <c r="L459" s="26"/>
    </row>
    <row r="460" spans="1:12" x14ac:dyDescent="0.3">
      <c r="A460" s="2"/>
      <c r="B460" s="2"/>
      <c r="D460" s="2" t="s">
        <v>14</v>
      </c>
      <c r="E460" s="8">
        <v>2</v>
      </c>
      <c r="F460" s="7">
        <v>17000</v>
      </c>
      <c r="G460" s="7">
        <f t="shared" si="61"/>
        <v>34000</v>
      </c>
      <c r="H460" s="26"/>
      <c r="I460" s="26">
        <f>G460</f>
        <v>34000</v>
      </c>
      <c r="J460" s="2" t="s">
        <v>1</v>
      </c>
      <c r="K460" s="26">
        <f t="shared" si="60"/>
        <v>17000</v>
      </c>
      <c r="L460" s="26"/>
    </row>
    <row r="461" spans="1:12" x14ac:dyDescent="0.3">
      <c r="A461" s="2"/>
      <c r="B461" s="2"/>
      <c r="D461" s="2" t="s">
        <v>10</v>
      </c>
      <c r="E461" s="8">
        <v>2</v>
      </c>
      <c r="F461" s="7">
        <v>9000</v>
      </c>
      <c r="G461" s="7">
        <f t="shared" si="61"/>
        <v>18000</v>
      </c>
      <c r="H461" s="26"/>
      <c r="I461" s="26">
        <f>G461</f>
        <v>18000</v>
      </c>
      <c r="J461" s="2" t="s">
        <v>1</v>
      </c>
      <c r="K461" s="26">
        <f t="shared" si="60"/>
        <v>9000</v>
      </c>
      <c r="L461" s="26"/>
    </row>
    <row r="462" spans="1:12" ht="15" thickBot="1" x14ac:dyDescent="0.35">
      <c r="A462" s="2"/>
      <c r="B462" s="2"/>
      <c r="D462" s="24" t="s">
        <v>0</v>
      </c>
      <c r="E462" s="8"/>
      <c r="F462" s="7"/>
      <c r="G462" s="23">
        <f>G457+G458+G459+G460+G461+G456</f>
        <v>61400</v>
      </c>
      <c r="H462" s="26"/>
      <c r="I462" s="21">
        <f>I454+I455+I456+I457+I458+I459+I460+I461</f>
        <v>146800</v>
      </c>
      <c r="J462" s="2"/>
      <c r="K462" s="21">
        <f>K454+K455+K456+K457+K458+K459+K460+K461</f>
        <v>73400</v>
      </c>
      <c r="L462" s="21">
        <f>K462</f>
        <v>73400</v>
      </c>
    </row>
    <row r="463" spans="1:12" ht="15" thickTop="1" x14ac:dyDescent="0.3">
      <c r="A463" s="17"/>
      <c r="B463" s="17"/>
      <c r="C463" s="17"/>
      <c r="D463" s="17"/>
      <c r="E463" s="19"/>
      <c r="F463" s="18"/>
      <c r="G463" s="18"/>
      <c r="H463" s="16"/>
      <c r="I463" s="16"/>
      <c r="J463" s="17"/>
      <c r="K463" s="16"/>
      <c r="L463" s="16"/>
    </row>
    <row r="464" spans="1:12" x14ac:dyDescent="0.3">
      <c r="A464" s="2">
        <v>142</v>
      </c>
      <c r="B464" s="2"/>
      <c r="C464" s="46" t="s">
        <v>2001</v>
      </c>
      <c r="D464" s="60" t="s">
        <v>387</v>
      </c>
      <c r="E464" s="8">
        <v>1</v>
      </c>
      <c r="F464" s="7"/>
      <c r="G464" s="7"/>
      <c r="H464" s="26">
        <v>5000</v>
      </c>
      <c r="I464" s="20">
        <f>H464*6</f>
        <v>30000</v>
      </c>
      <c r="J464" s="2" t="s">
        <v>1</v>
      </c>
      <c r="K464" s="26">
        <f t="shared" ref="K464:K471" si="62">I464/2</f>
        <v>15000</v>
      </c>
      <c r="L464" s="26"/>
    </row>
    <row r="465" spans="1:12" x14ac:dyDescent="0.3">
      <c r="A465" s="2">
        <v>143</v>
      </c>
      <c r="B465" s="2"/>
      <c r="C465" s="46" t="s">
        <v>2002</v>
      </c>
      <c r="D465" s="60" t="s">
        <v>387</v>
      </c>
      <c r="E465" s="8">
        <v>1</v>
      </c>
      <c r="F465" s="7"/>
      <c r="G465" s="7"/>
      <c r="H465" s="26">
        <v>5000</v>
      </c>
      <c r="I465" s="20">
        <f>H465*6</f>
        <v>30000</v>
      </c>
      <c r="J465" s="2" t="s">
        <v>1</v>
      </c>
      <c r="K465" s="26">
        <f t="shared" si="62"/>
        <v>15000</v>
      </c>
      <c r="L465" s="26"/>
    </row>
    <row r="466" spans="1:12" x14ac:dyDescent="0.3">
      <c r="A466" s="2"/>
      <c r="B466" s="2"/>
      <c r="C466" s="46"/>
      <c r="D466" s="2" t="s">
        <v>16</v>
      </c>
      <c r="E466" s="8">
        <v>2</v>
      </c>
      <c r="F466" s="7">
        <v>2000</v>
      </c>
      <c r="G466" s="7">
        <f t="shared" ref="G466:G471" si="63">E466*F466</f>
        <v>4000</v>
      </c>
      <c r="H466" s="26"/>
      <c r="I466" s="26">
        <f>G466*6</f>
        <v>24000</v>
      </c>
      <c r="J466" s="2" t="s">
        <v>1</v>
      </c>
      <c r="K466" s="26">
        <f t="shared" si="62"/>
        <v>12000</v>
      </c>
      <c r="L466" s="26"/>
    </row>
    <row r="467" spans="1:12" x14ac:dyDescent="0.3">
      <c r="A467" s="2"/>
      <c r="B467" s="2"/>
      <c r="D467" s="2" t="s">
        <v>15</v>
      </c>
      <c r="E467" s="8">
        <v>2</v>
      </c>
      <c r="F467" s="7">
        <v>500</v>
      </c>
      <c r="G467" s="7">
        <f t="shared" si="63"/>
        <v>1000</v>
      </c>
      <c r="H467" s="26"/>
      <c r="I467" s="26">
        <f>G467*6</f>
        <v>6000</v>
      </c>
      <c r="J467" s="2" t="s">
        <v>1</v>
      </c>
      <c r="K467" s="26">
        <f t="shared" si="62"/>
        <v>3000</v>
      </c>
      <c r="L467" s="26"/>
    </row>
    <row r="468" spans="1:12" x14ac:dyDescent="0.3">
      <c r="A468" s="2"/>
      <c r="B468" s="2"/>
      <c r="D468" s="2" t="s">
        <v>56</v>
      </c>
      <c r="E468" s="8">
        <v>2</v>
      </c>
      <c r="F468" s="7">
        <v>200</v>
      </c>
      <c r="G468" s="7">
        <f t="shared" si="63"/>
        <v>400</v>
      </c>
      <c r="H468" s="2"/>
      <c r="I468" s="26">
        <f>G468*6</f>
        <v>2400</v>
      </c>
      <c r="J468" s="2" t="s">
        <v>1</v>
      </c>
      <c r="K468" s="26">
        <f t="shared" si="62"/>
        <v>1200</v>
      </c>
      <c r="L468" s="26"/>
    </row>
    <row r="469" spans="1:12" x14ac:dyDescent="0.3">
      <c r="A469" s="2"/>
      <c r="B469" s="2"/>
      <c r="D469" s="2" t="s">
        <v>3</v>
      </c>
      <c r="E469" s="8">
        <v>2</v>
      </c>
      <c r="F469" s="7">
        <v>2000</v>
      </c>
      <c r="G469" s="7">
        <f t="shared" si="63"/>
        <v>4000</v>
      </c>
      <c r="H469" s="26"/>
      <c r="I469" s="26">
        <f>G468*6</f>
        <v>2400</v>
      </c>
      <c r="J469" s="2" t="s">
        <v>1</v>
      </c>
      <c r="K469" s="26">
        <f t="shared" si="62"/>
        <v>1200</v>
      </c>
      <c r="L469" s="26"/>
    </row>
    <row r="470" spans="1:12" x14ac:dyDescent="0.3">
      <c r="A470" s="2"/>
      <c r="B470" s="2"/>
      <c r="D470" s="2" t="s">
        <v>14</v>
      </c>
      <c r="E470" s="8">
        <v>2</v>
      </c>
      <c r="F470" s="7">
        <v>17000</v>
      </c>
      <c r="G470" s="7">
        <f t="shared" si="63"/>
        <v>34000</v>
      </c>
      <c r="H470" s="26"/>
      <c r="I470" s="26">
        <f>G470</f>
        <v>34000</v>
      </c>
      <c r="J470" s="2" t="s">
        <v>1</v>
      </c>
      <c r="K470" s="26">
        <f t="shared" si="62"/>
        <v>17000</v>
      </c>
      <c r="L470" s="26"/>
    </row>
    <row r="471" spans="1:12" x14ac:dyDescent="0.3">
      <c r="A471" s="2"/>
      <c r="B471" s="2"/>
      <c r="D471" s="2" t="s">
        <v>10</v>
      </c>
      <c r="E471" s="8">
        <v>2</v>
      </c>
      <c r="F471" s="7">
        <v>9000</v>
      </c>
      <c r="G471" s="7">
        <f t="shared" si="63"/>
        <v>18000</v>
      </c>
      <c r="H471" s="26"/>
      <c r="I471" s="26">
        <f>G471</f>
        <v>18000</v>
      </c>
      <c r="J471" s="2" t="s">
        <v>1</v>
      </c>
      <c r="K471" s="26">
        <f t="shared" si="62"/>
        <v>9000</v>
      </c>
      <c r="L471" s="26"/>
    </row>
    <row r="472" spans="1:12" ht="15" thickBot="1" x14ac:dyDescent="0.35">
      <c r="A472" s="2"/>
      <c r="B472" s="2"/>
      <c r="D472" s="24" t="s">
        <v>0</v>
      </c>
      <c r="E472" s="8"/>
      <c r="F472" s="7"/>
      <c r="G472" s="23">
        <f>G467+G468+G469+G470+G471+G466</f>
        <v>61400</v>
      </c>
      <c r="H472" s="26"/>
      <c r="I472" s="21">
        <f>I464+I465+I466+I467+I468+I469+I470+I471</f>
        <v>146800</v>
      </c>
      <c r="J472" s="2"/>
      <c r="K472" s="21">
        <f>K464+K465+K466+K467+K468+K469+K470+K471</f>
        <v>73400</v>
      </c>
      <c r="L472" s="21">
        <f>K472</f>
        <v>73400</v>
      </c>
    </row>
    <row r="473" spans="1:12" ht="15" thickTop="1" x14ac:dyDescent="0.3">
      <c r="A473" s="17"/>
      <c r="B473" s="17"/>
      <c r="C473" s="17"/>
      <c r="D473" s="17"/>
      <c r="E473" s="19"/>
      <c r="F473" s="18"/>
      <c r="G473" s="18"/>
      <c r="H473" s="16"/>
      <c r="I473" s="16"/>
      <c r="J473" s="17"/>
      <c r="K473" s="16"/>
      <c r="L473" s="16"/>
    </row>
    <row r="474" spans="1:12" ht="21" thickBot="1" x14ac:dyDescent="0.4">
      <c r="A474" s="50"/>
      <c r="B474" s="50"/>
      <c r="C474" s="50"/>
      <c r="D474" s="13" t="s">
        <v>1923</v>
      </c>
      <c r="E474" s="51"/>
      <c r="F474" s="14"/>
      <c r="G474" s="14"/>
      <c r="H474" s="50"/>
      <c r="I474" s="50"/>
      <c r="J474" s="50"/>
      <c r="K474" s="50"/>
      <c r="L474" s="52">
        <f>L478-L476</f>
        <v>2003900</v>
      </c>
    </row>
    <row r="475" spans="1:12" ht="21.6" thickTop="1" x14ac:dyDescent="0.35">
      <c r="A475" s="162"/>
      <c r="B475" s="162"/>
      <c r="C475" s="162"/>
      <c r="D475" s="162"/>
      <c r="E475" s="166"/>
      <c r="F475" s="167"/>
      <c r="G475" s="167"/>
      <c r="H475" s="168"/>
      <c r="I475" s="168"/>
      <c r="J475" s="162"/>
      <c r="K475" s="168"/>
      <c r="L475" s="168"/>
    </row>
    <row r="476" spans="1:12" ht="21.6" thickBot="1" x14ac:dyDescent="0.4">
      <c r="A476" s="15"/>
      <c r="B476" s="15"/>
      <c r="C476" s="15"/>
      <c r="D476" s="13" t="s">
        <v>118</v>
      </c>
      <c r="E476" s="15"/>
      <c r="F476" s="11"/>
      <c r="G476" s="11"/>
      <c r="H476" s="15"/>
      <c r="I476" s="15"/>
      <c r="J476" s="15"/>
      <c r="K476" s="15"/>
      <c r="L476" s="53">
        <f>L18+L29+L69+L81+L93+L110+L124+L136+L151+L171+L186+L197+L208+L222+L237+L252+L264+L276+L291+L318+L327+L338+L347+L358+L376+L391+L407+L419+L430+L440+L452+L462+L472</f>
        <v>7996100</v>
      </c>
    </row>
    <row r="477" spans="1:12" ht="21.6" thickTop="1" x14ac:dyDescent="0.35">
      <c r="A477" s="162"/>
      <c r="B477" s="162"/>
      <c r="C477" s="162"/>
      <c r="D477" s="162"/>
      <c r="E477" s="166"/>
      <c r="F477" s="167"/>
      <c r="G477" s="167"/>
      <c r="H477" s="168"/>
      <c r="I477" s="168"/>
      <c r="J477" s="162"/>
      <c r="K477" s="168"/>
      <c r="L477" s="168"/>
    </row>
    <row r="478" spans="1:12" ht="21.6" thickBot="1" x14ac:dyDescent="0.4">
      <c r="A478" s="15"/>
      <c r="B478" s="15"/>
      <c r="C478" s="15"/>
      <c r="D478" s="13" t="s">
        <v>1783</v>
      </c>
      <c r="E478" s="12"/>
      <c r="F478" s="11"/>
      <c r="G478" s="11"/>
      <c r="H478" s="10"/>
      <c r="I478" s="15"/>
      <c r="J478" s="15"/>
      <c r="K478" s="15"/>
      <c r="L478" s="9">
        <v>10000000</v>
      </c>
    </row>
    <row r="479" spans="1:12" ht="21.6" thickTop="1" x14ac:dyDescent="0.35">
      <c r="A479" s="162"/>
      <c r="B479" s="162"/>
      <c r="C479" s="162"/>
      <c r="D479" s="162"/>
      <c r="E479" s="166"/>
      <c r="F479" s="167"/>
      <c r="G479" s="167"/>
      <c r="H479" s="168"/>
      <c r="I479" s="168"/>
      <c r="J479" s="162"/>
      <c r="K479" s="168"/>
      <c r="L479" s="168"/>
    </row>
    <row r="480" spans="1:12" x14ac:dyDescent="0.3">
      <c r="I480" s="2"/>
    </row>
    <row r="481" spans="1:12" ht="15" customHeight="1" x14ac:dyDescent="0.3">
      <c r="I481" s="2"/>
    </row>
    <row r="482" spans="1:12" ht="15" customHeight="1" x14ac:dyDescent="0.3">
      <c r="I482" s="2"/>
    </row>
    <row r="483" spans="1:12" ht="15" customHeight="1" x14ac:dyDescent="0.3">
      <c r="I483" s="2"/>
    </row>
    <row r="484" spans="1:12" ht="18" customHeight="1" x14ac:dyDescent="0.3">
      <c r="A484" s="5"/>
      <c r="B484" s="5"/>
      <c r="C484" s="5"/>
      <c r="D484" s="42"/>
      <c r="E484" s="42"/>
      <c r="F484" s="42"/>
      <c r="G484" s="42"/>
      <c r="H484" s="42"/>
      <c r="I484" s="42"/>
      <c r="J484" s="42"/>
      <c r="K484" s="41"/>
      <c r="L484" s="41"/>
    </row>
    <row r="485" spans="1:12" ht="18" customHeight="1" x14ac:dyDescent="0.35">
      <c r="A485" s="49" t="s">
        <v>1939</v>
      </c>
      <c r="B485" s="49"/>
      <c r="C485" s="49"/>
      <c r="D485" s="49"/>
      <c r="E485" s="49"/>
      <c r="F485" s="49"/>
      <c r="G485" s="45"/>
      <c r="H485" s="228"/>
      <c r="I485" s="228"/>
      <c r="J485" s="228"/>
      <c r="K485" s="228"/>
      <c r="L485" s="228"/>
    </row>
    <row r="486" spans="1:12" ht="18" customHeight="1" x14ac:dyDescent="0.35">
      <c r="A486" s="49" t="s">
        <v>1944</v>
      </c>
      <c r="B486" s="49"/>
      <c r="C486" s="49"/>
      <c r="D486" s="49"/>
      <c r="E486" s="49"/>
      <c r="F486" s="49"/>
      <c r="G486" s="45"/>
      <c r="H486" s="228"/>
      <c r="I486" s="228"/>
      <c r="J486" s="228"/>
      <c r="K486" s="228"/>
      <c r="L486" s="228"/>
    </row>
    <row r="487" spans="1:12" ht="18" customHeight="1" x14ac:dyDescent="0.35">
      <c r="A487" s="49" t="s">
        <v>1952</v>
      </c>
      <c r="B487" s="49"/>
      <c r="C487" s="49"/>
      <c r="D487" s="49"/>
      <c r="E487" s="49"/>
      <c r="F487" s="49"/>
      <c r="G487" s="45"/>
      <c r="H487" s="228"/>
      <c r="I487" s="228"/>
      <c r="J487" s="228"/>
      <c r="K487" s="228"/>
      <c r="L487" s="228"/>
    </row>
    <row r="488" spans="1:12" ht="18" customHeight="1" x14ac:dyDescent="0.35">
      <c r="A488" s="49" t="s">
        <v>1949</v>
      </c>
      <c r="B488" s="49"/>
      <c r="C488" s="49"/>
      <c r="D488" s="49"/>
      <c r="E488" s="49"/>
      <c r="F488" s="49"/>
      <c r="G488" s="45"/>
      <c r="H488" s="228"/>
      <c r="I488" s="228"/>
      <c r="J488" s="228"/>
      <c r="K488" s="228"/>
      <c r="L488" s="228"/>
    </row>
    <row r="489" spans="1:12" ht="18" customHeight="1" x14ac:dyDescent="0.35">
      <c r="A489" s="49" t="s">
        <v>2012</v>
      </c>
      <c r="B489" s="49"/>
      <c r="C489" s="49"/>
      <c r="D489" s="49"/>
      <c r="E489" s="49"/>
      <c r="F489" s="49"/>
      <c r="G489" s="45"/>
      <c r="H489" s="228"/>
      <c r="I489" s="228"/>
      <c r="J489" s="228"/>
      <c r="K489" s="228"/>
      <c r="L489" s="228"/>
    </row>
    <row r="490" spans="1:12" ht="18" customHeight="1" x14ac:dyDescent="0.35">
      <c r="A490" s="227" t="s">
        <v>1950</v>
      </c>
      <c r="B490" s="49"/>
      <c r="C490" s="49"/>
      <c r="D490" s="49"/>
      <c r="E490" s="49"/>
      <c r="F490" s="49"/>
      <c r="G490" s="45"/>
      <c r="H490" s="228"/>
      <c r="I490" s="228"/>
      <c r="J490" s="228"/>
      <c r="K490" s="228"/>
      <c r="L490" s="228"/>
    </row>
    <row r="491" spans="1:12" ht="18" customHeight="1" x14ac:dyDescent="0.35">
      <c r="A491" s="227" t="s">
        <v>1954</v>
      </c>
      <c r="B491" s="49"/>
      <c r="C491" s="49"/>
      <c r="D491" s="49"/>
      <c r="E491" s="49"/>
      <c r="F491" s="49"/>
      <c r="G491" s="45"/>
      <c r="H491" s="228"/>
      <c r="I491" s="228"/>
      <c r="J491" s="228"/>
      <c r="K491" s="228"/>
      <c r="L491" s="228"/>
    </row>
    <row r="492" spans="1:12" ht="18" customHeight="1" x14ac:dyDescent="0.35">
      <c r="A492" s="227" t="s">
        <v>1953</v>
      </c>
      <c r="B492" s="49"/>
      <c r="C492" s="49"/>
      <c r="D492" s="49"/>
      <c r="E492" s="49"/>
      <c r="F492" s="49"/>
      <c r="G492" s="45"/>
      <c r="H492" s="228"/>
      <c r="I492" s="228"/>
      <c r="J492" s="228"/>
      <c r="K492" s="228"/>
      <c r="L492" s="228"/>
    </row>
    <row r="493" spans="1:12" ht="18" customHeight="1" x14ac:dyDescent="0.35">
      <c r="A493" s="227" t="s">
        <v>1951</v>
      </c>
      <c r="B493" s="49"/>
      <c r="C493" s="49"/>
      <c r="D493" s="49"/>
      <c r="E493" s="49"/>
      <c r="F493" s="49"/>
      <c r="G493" s="45"/>
      <c r="H493" s="228"/>
      <c r="I493" s="228"/>
      <c r="J493" s="228"/>
      <c r="K493" s="228"/>
      <c r="L493" s="228"/>
    </row>
    <row r="494" spans="1:12" ht="18" customHeight="1" x14ac:dyDescent="0.35">
      <c r="A494" s="49" t="s">
        <v>2011</v>
      </c>
      <c r="B494" s="49"/>
      <c r="C494" s="49"/>
      <c r="D494" s="49"/>
      <c r="E494" s="49"/>
      <c r="F494" s="49"/>
      <c r="G494" s="45"/>
      <c r="H494" s="228"/>
      <c r="I494" s="228"/>
      <c r="J494" s="228"/>
      <c r="K494" s="228"/>
      <c r="L494" s="228"/>
    </row>
    <row r="495" spans="1:12" ht="18" customHeight="1" x14ac:dyDescent="0.35">
      <c r="A495" s="49" t="s">
        <v>1897</v>
      </c>
      <c r="B495" s="49"/>
      <c r="C495" s="49"/>
      <c r="D495" s="49"/>
      <c r="E495" s="49"/>
      <c r="F495" s="49"/>
      <c r="G495" s="45"/>
      <c r="H495" s="228"/>
      <c r="I495" s="228"/>
      <c r="J495" s="228"/>
      <c r="K495" s="228"/>
      <c r="L495" s="228"/>
    </row>
    <row r="496" spans="1:12" ht="18" customHeight="1" x14ac:dyDescent="0.35">
      <c r="A496" s="231" t="s">
        <v>1940</v>
      </c>
      <c r="B496" s="231"/>
      <c r="C496" s="230"/>
      <c r="D496" s="230"/>
      <c r="E496" s="230"/>
      <c r="F496" s="230"/>
      <c r="G496" s="230"/>
      <c r="H496" s="228"/>
      <c r="I496" s="228"/>
      <c r="J496" s="228"/>
      <c r="K496" s="228"/>
      <c r="L496" s="228"/>
    </row>
    <row r="497" spans="1:12" ht="18" customHeight="1" x14ac:dyDescent="0.3">
      <c r="A497" s="5"/>
      <c r="B497" s="5"/>
      <c r="C497" s="5"/>
      <c r="D497" s="42"/>
      <c r="E497" s="42"/>
      <c r="F497" s="42"/>
      <c r="G497" s="42"/>
      <c r="H497" s="42"/>
      <c r="I497" s="42"/>
      <c r="J497" s="42"/>
      <c r="K497" s="41"/>
      <c r="L497" s="41"/>
    </row>
    <row r="498" spans="1:12" ht="12" customHeight="1" x14ac:dyDescent="0.3">
      <c r="E498" s="8"/>
      <c r="F498" s="7"/>
      <c r="G498" s="7"/>
      <c r="J498" s="6"/>
    </row>
    <row r="499" spans="1:12" x14ac:dyDescent="0.3">
      <c r="I499" s="2"/>
    </row>
    <row r="500" spans="1:12" x14ac:dyDescent="0.3">
      <c r="E500" s="8"/>
      <c r="F500" s="7"/>
      <c r="G500" s="7"/>
      <c r="J500" s="6"/>
    </row>
    <row r="501" spans="1:12" x14ac:dyDescent="0.3">
      <c r="E501" s="8"/>
      <c r="F501" s="7"/>
      <c r="G501" s="7"/>
      <c r="J501" s="6"/>
    </row>
    <row r="502" spans="1:12" x14ac:dyDescent="0.3">
      <c r="D502" s="5" t="s">
        <v>1370</v>
      </c>
      <c r="E502" s="8"/>
      <c r="F502" s="7"/>
      <c r="G502" s="7"/>
      <c r="J502" s="6"/>
    </row>
    <row r="503" spans="1:12" x14ac:dyDescent="0.3">
      <c r="D503" s="17"/>
      <c r="E503" s="8"/>
      <c r="F503" s="7"/>
      <c r="G503" s="7"/>
      <c r="J503" s="6"/>
    </row>
    <row r="504" spans="1:12" x14ac:dyDescent="0.3">
      <c r="D504" s="39" t="s">
        <v>1684</v>
      </c>
      <c r="E504" s="8"/>
      <c r="F504" s="7"/>
      <c r="G504" s="7"/>
      <c r="J504" s="6"/>
    </row>
    <row r="505" spans="1:12" x14ac:dyDescent="0.3">
      <c r="D505" s="39" t="s">
        <v>1685</v>
      </c>
      <c r="E505" s="8"/>
      <c r="F505" s="7"/>
      <c r="G505" s="7"/>
      <c r="J505" s="6"/>
    </row>
    <row r="506" spans="1:12" x14ac:dyDescent="0.3">
      <c r="D506" s="39"/>
      <c r="E506" s="8"/>
      <c r="F506" s="7"/>
      <c r="J506" s="6"/>
    </row>
    <row r="507" spans="1:12" x14ac:dyDescent="0.3">
      <c r="D507" s="39" t="s">
        <v>1686</v>
      </c>
      <c r="E507" s="8"/>
      <c r="F507" s="7"/>
      <c r="J507" s="6"/>
    </row>
    <row r="508" spans="1:12" x14ac:dyDescent="0.3">
      <c r="D508" s="39"/>
      <c r="E508" s="8"/>
      <c r="F508" s="7"/>
      <c r="J508" s="6"/>
    </row>
    <row r="509" spans="1:12" x14ac:dyDescent="0.3">
      <c r="D509" s="25"/>
      <c r="E509" s="8"/>
      <c r="F509" s="7"/>
      <c r="J509" s="6"/>
    </row>
    <row r="510" spans="1:12" x14ac:dyDescent="0.3">
      <c r="D510" s="25"/>
      <c r="E510" s="8"/>
      <c r="F510" s="7"/>
      <c r="J510" s="6"/>
    </row>
    <row r="511" spans="1:12" x14ac:dyDescent="0.3">
      <c r="E511" s="8"/>
      <c r="F511" s="7"/>
      <c r="J511" s="6"/>
    </row>
    <row r="512" spans="1:12" x14ac:dyDescent="0.3">
      <c r="E512" s="8"/>
      <c r="F512" s="7"/>
      <c r="J512" s="6"/>
    </row>
    <row r="513" spans="4:10" x14ac:dyDescent="0.3">
      <c r="D513" s="5" t="s">
        <v>1365</v>
      </c>
      <c r="E513" s="8"/>
      <c r="F513" s="7"/>
      <c r="J513" s="6"/>
    </row>
    <row r="514" spans="4:10" x14ac:dyDescent="0.3">
      <c r="D514" s="17"/>
      <c r="E514" s="8"/>
      <c r="F514" s="7"/>
      <c r="J514" s="6"/>
    </row>
    <row r="515" spans="4:10" x14ac:dyDescent="0.3">
      <c r="D515" s="204" t="s">
        <v>1366</v>
      </c>
      <c r="E515" s="8"/>
      <c r="F515" s="7"/>
      <c r="J515" s="6"/>
    </row>
    <row r="516" spans="4:10" x14ac:dyDescent="0.3">
      <c r="D516" s="17"/>
      <c r="E516" s="8"/>
      <c r="F516" s="7"/>
      <c r="J516" s="6"/>
    </row>
    <row r="517" spans="4:10" x14ac:dyDescent="0.3">
      <c r="D517" s="204" t="s">
        <v>1367</v>
      </c>
      <c r="E517" s="3"/>
      <c r="F517" s="7"/>
      <c r="J517" s="6"/>
    </row>
    <row r="518" spans="4:10" x14ac:dyDescent="0.3">
      <c r="D518" s="17"/>
      <c r="E518" s="3"/>
      <c r="F518" s="7"/>
      <c r="J518" s="6"/>
    </row>
    <row r="519" spans="4:10" x14ac:dyDescent="0.3">
      <c r="D519" s="204" t="s">
        <v>1368</v>
      </c>
      <c r="E519" s="3"/>
      <c r="F519" s="7"/>
      <c r="J519" s="6"/>
    </row>
    <row r="520" spans="4:10" x14ac:dyDescent="0.3">
      <c r="D520" s="17"/>
      <c r="E520" s="3"/>
      <c r="F520" s="7"/>
      <c r="J520" s="6"/>
    </row>
    <row r="525" spans="4:10" x14ac:dyDescent="0.3">
      <c r="D525" s="5" t="s">
        <v>1687</v>
      </c>
    </row>
    <row r="526" spans="4:10" x14ac:dyDescent="0.3">
      <c r="D526" s="17"/>
    </row>
    <row r="527" spans="4:10" x14ac:dyDescent="0.3">
      <c r="D527" s="39" t="s">
        <v>1689</v>
      </c>
    </row>
    <row r="528" spans="4:10" x14ac:dyDescent="0.3">
      <c r="D528" s="39" t="s">
        <v>1688</v>
      </c>
    </row>
    <row r="529" spans="4:7" x14ac:dyDescent="0.3">
      <c r="D529" s="17"/>
    </row>
    <row r="530" spans="4:7" x14ac:dyDescent="0.3">
      <c r="D530" s="39" t="s">
        <v>1690</v>
      </c>
    </row>
    <row r="531" spans="4:7" x14ac:dyDescent="0.3">
      <c r="D531" s="39" t="s">
        <v>1691</v>
      </c>
    </row>
    <row r="532" spans="4:7" x14ac:dyDescent="0.3">
      <c r="D532" s="17"/>
    </row>
    <row r="533" spans="4:7" x14ac:dyDescent="0.3">
      <c r="E533" s="8"/>
      <c r="F533" s="7"/>
      <c r="G533" s="7"/>
    </row>
    <row r="534" spans="4:7" x14ac:dyDescent="0.3">
      <c r="E534" s="8"/>
      <c r="F534" s="7"/>
      <c r="G534" s="7"/>
    </row>
    <row r="535" spans="4:7" x14ac:dyDescent="0.3">
      <c r="E535" s="8"/>
      <c r="F535" s="7"/>
      <c r="G535" s="7"/>
    </row>
    <row r="536" spans="4:7" x14ac:dyDescent="0.3">
      <c r="E536" s="8"/>
      <c r="F536" s="7"/>
      <c r="G536" s="7"/>
    </row>
    <row r="537" spans="4:7" x14ac:dyDescent="0.3">
      <c r="D537" s="5" t="s">
        <v>1890</v>
      </c>
      <c r="E537" s="8"/>
      <c r="F537" s="7"/>
      <c r="G537" s="7"/>
    </row>
    <row r="538" spans="4:7" x14ac:dyDescent="0.3">
      <c r="D538" s="17"/>
      <c r="E538" s="8"/>
      <c r="F538" s="7"/>
      <c r="G538" s="7"/>
    </row>
    <row r="539" spans="4:7" x14ac:dyDescent="0.3">
      <c r="D539" s="39" t="s">
        <v>1892</v>
      </c>
      <c r="E539" s="8"/>
      <c r="F539" s="7"/>
      <c r="G539" s="7"/>
    </row>
    <row r="540" spans="4:7" x14ac:dyDescent="0.3">
      <c r="D540" s="39" t="s">
        <v>1891</v>
      </c>
      <c r="E540" s="8"/>
      <c r="F540" s="7"/>
      <c r="G540" s="7"/>
    </row>
    <row r="541" spans="4:7" x14ac:dyDescent="0.3">
      <c r="D541" s="17"/>
      <c r="E541" s="8"/>
      <c r="F541" s="7"/>
      <c r="G541" s="7"/>
    </row>
    <row r="542" spans="4:7" x14ac:dyDescent="0.3">
      <c r="E542" s="8"/>
      <c r="F542" s="7"/>
    </row>
    <row r="543" spans="4:7" x14ac:dyDescent="0.3">
      <c r="E543" s="8"/>
      <c r="F543" s="7"/>
    </row>
    <row r="544" spans="4:7" x14ac:dyDescent="0.3">
      <c r="E544" s="8"/>
      <c r="F544" s="7"/>
    </row>
    <row r="545" spans="4:6" x14ac:dyDescent="0.3">
      <c r="E545" s="8"/>
      <c r="F545" s="7"/>
    </row>
    <row r="546" spans="4:6" x14ac:dyDescent="0.3">
      <c r="D546" s="5" t="s">
        <v>1909</v>
      </c>
      <c r="E546" s="8"/>
      <c r="F546" s="7"/>
    </row>
    <row r="547" spans="4:6" x14ac:dyDescent="0.3">
      <c r="D547" s="39"/>
      <c r="E547" s="8"/>
      <c r="F547" s="7"/>
    </row>
    <row r="548" spans="4:6" x14ac:dyDescent="0.3">
      <c r="D548" s="39" t="s">
        <v>2013</v>
      </c>
      <c r="E548" s="8"/>
      <c r="F548" s="7"/>
    </row>
    <row r="549" spans="4:6" x14ac:dyDescent="0.3">
      <c r="D549" s="39" t="s">
        <v>1895</v>
      </c>
      <c r="E549" s="8"/>
      <c r="F549" s="7"/>
    </row>
    <row r="550" spans="4:6" x14ac:dyDescent="0.3">
      <c r="D550" s="39" t="s">
        <v>1896</v>
      </c>
      <c r="E550" s="8"/>
      <c r="F550" s="7"/>
    </row>
    <row r="551" spans="4:6" x14ac:dyDescent="0.3">
      <c r="D551" s="39" t="s">
        <v>1910</v>
      </c>
      <c r="E551" s="8"/>
      <c r="F551" s="7"/>
    </row>
    <row r="552" spans="4:6" x14ac:dyDescent="0.3">
      <c r="D552" s="17"/>
      <c r="E552" s="8"/>
      <c r="F552" s="7"/>
    </row>
    <row r="553" spans="4:6" x14ac:dyDescent="0.3">
      <c r="D553" s="39" t="s">
        <v>1893</v>
      </c>
      <c r="E553" s="8"/>
      <c r="F553" s="7"/>
    </row>
    <row r="554" spans="4:6" x14ac:dyDescent="0.3">
      <c r="D554" s="39" t="s">
        <v>1894</v>
      </c>
      <c r="E554" s="3"/>
      <c r="F554" s="7"/>
    </row>
    <row r="555" spans="4:6" x14ac:dyDescent="0.3">
      <c r="D555" s="56"/>
      <c r="E555" s="3"/>
      <c r="F555" s="7"/>
    </row>
    <row r="556" spans="4:6" x14ac:dyDescent="0.3">
      <c r="D556"/>
      <c r="E556" s="3"/>
      <c r="F556" s="7"/>
    </row>
    <row r="557" spans="4:6" x14ac:dyDescent="0.3">
      <c r="D557"/>
      <c r="E557" s="3"/>
      <c r="F557" s="7"/>
    </row>
    <row r="558" spans="4:6" x14ac:dyDescent="0.3">
      <c r="D558" s="25"/>
      <c r="E558" s="3"/>
      <c r="F558" s="7"/>
    </row>
    <row r="559" spans="4:6" x14ac:dyDescent="0.3">
      <c r="D559" s="25"/>
      <c r="E559" s="3"/>
    </row>
    <row r="560" spans="4:6" x14ac:dyDescent="0.3">
      <c r="D560" s="5" t="s">
        <v>1898</v>
      </c>
      <c r="E560" s="3"/>
    </row>
    <row r="561" spans="4:5" x14ac:dyDescent="0.3">
      <c r="D561" s="40"/>
      <c r="E561" s="3"/>
    </row>
    <row r="562" spans="4:5" x14ac:dyDescent="0.3">
      <c r="D562" s="111" t="s">
        <v>1899</v>
      </c>
    </row>
    <row r="563" spans="4:5" x14ac:dyDescent="0.3">
      <c r="D563" s="40"/>
    </row>
    <row r="564" spans="4:5" x14ac:dyDescent="0.3">
      <c r="D564" s="25"/>
    </row>
    <row r="565" spans="4:5" x14ac:dyDescent="0.3">
      <c r="D565" s="25"/>
    </row>
    <row r="566" spans="4:5" x14ac:dyDescent="0.3">
      <c r="D566" s="25"/>
    </row>
    <row r="567" spans="4:5" x14ac:dyDescent="0.3">
      <c r="D567" s="25"/>
    </row>
    <row r="568" spans="4:5" x14ac:dyDescent="0.3">
      <c r="D568" s="5" t="s">
        <v>1900</v>
      </c>
    </row>
    <row r="569" spans="4:5" x14ac:dyDescent="0.3">
      <c r="D569" s="39"/>
    </row>
    <row r="570" spans="4:5" x14ac:dyDescent="0.3">
      <c r="D570" s="39" t="s">
        <v>1907</v>
      </c>
    </row>
    <row r="571" spans="4:5" x14ac:dyDescent="0.3">
      <c r="D571" s="39" t="s">
        <v>1901</v>
      </c>
    </row>
    <row r="572" spans="4:5" x14ac:dyDescent="0.3">
      <c r="D572" s="39" t="s">
        <v>1902</v>
      </c>
    </row>
    <row r="573" spans="4:5" x14ac:dyDescent="0.3">
      <c r="D573" s="39" t="s">
        <v>1903</v>
      </c>
    </row>
    <row r="574" spans="4:5" x14ac:dyDescent="0.3">
      <c r="D574" s="39"/>
    </row>
    <row r="575" spans="4:5" x14ac:dyDescent="0.3">
      <c r="D575" s="39" t="s">
        <v>1904</v>
      </c>
    </row>
    <row r="576" spans="4:5" x14ac:dyDescent="0.3">
      <c r="D576" s="39" t="s">
        <v>1905</v>
      </c>
    </row>
    <row r="577" spans="4:4" x14ac:dyDescent="0.3">
      <c r="D577" s="39" t="s">
        <v>1906</v>
      </c>
    </row>
    <row r="578" spans="4:4" x14ac:dyDescent="0.3">
      <c r="D578" s="39"/>
    </row>
    <row r="579" spans="4:4" x14ac:dyDescent="0.3">
      <c r="D579" s="39" t="s">
        <v>1908</v>
      </c>
    </row>
    <row r="580" spans="4:4" x14ac:dyDescent="0.3">
      <c r="D580" s="39"/>
    </row>
    <row r="583" spans="4:4" x14ac:dyDescent="0.3">
      <c r="D583"/>
    </row>
    <row r="584" spans="4:4" x14ac:dyDescent="0.3">
      <c r="D584"/>
    </row>
    <row r="585" spans="4:4" x14ac:dyDescent="0.3">
      <c r="D585"/>
    </row>
  </sheetData>
  <sheetProtection algorithmName="SHA-512" hashValue="NR9Poo1SPJ+XO7OdlumqkTukJq2abea9F9x5bfQTy+YehtYZlAPYYPcEQV2PdDEOjIn92Ztj/LOct53KDX5i1w==" saltValue="K4dLYULMz3YDwJPJS5V4Qg==" spinCount="100000" sheet="1" objects="1" scenarios="1"/>
  <mergeCells count="4">
    <mergeCell ref="A1:L1"/>
    <mergeCell ref="A2:D2"/>
    <mergeCell ref="A3:F3"/>
    <mergeCell ref="A496:G496"/>
  </mergeCells>
  <hyperlinks>
    <hyperlink ref="C278:D285" r:id="rId1" display="1630-01" xr:uid="{73784934-2D1E-4A04-8E19-902C5A426117}"/>
    <hyperlink ref="C293:D312" r:id="rId2" display="1640-01" xr:uid="{75FE7406-6511-4577-8B2C-41C58C6A935D}"/>
    <hyperlink ref="C329:D329" r:id="rId3" display="1660-01" xr:uid="{538B9B00-26A1-414E-B2A0-383B17B7FFD4}"/>
    <hyperlink ref="D562" r:id="rId4" xr:uid="{E096C330-45C8-4196-AEE8-80FE94F037BE}"/>
  </hyperlinks>
  <pageMargins left="0.51181102362204722" right="0.39370078740157483" top="0.98425196850393704" bottom="3.22" header="0.31496062992125984" footer="0.31496062992125984"/>
  <pageSetup paperSize="9" scale="16" fitToHeight="2" orientation="portrait" horizontalDpi="1200" verticalDpi="1200" r:id="rId5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6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C199-A8F1-46F0-85B4-8211BABD843E}">
  <sheetPr codeName="Tabelle29">
    <pageSetUpPr fitToPage="1"/>
  </sheetPr>
  <dimension ref="A1:L152"/>
  <sheetViews>
    <sheetView zoomScale="70" zoomScaleNormal="70" workbookViewId="0">
      <pane ySplit="6" topLeftCell="A25" activePane="bottomLeft" state="frozen"/>
      <selection activeCell="B1" sqref="B1"/>
      <selection pane="bottomLeft" activeCell="L45" sqref="L45"/>
    </sheetView>
  </sheetViews>
  <sheetFormatPr baseColWidth="10" defaultRowHeight="14.4" x14ac:dyDescent="0.3"/>
  <cols>
    <col min="1" max="1" width="10.44140625" customWidth="1"/>
    <col min="2" max="2" width="145.44140625" style="2" customWidth="1"/>
    <col min="3" max="8" width="7.77734375" style="2" customWidth="1"/>
    <col min="9" max="9" width="8.33203125" style="1" customWidth="1"/>
    <col min="10" max="10" width="23.88671875" style="1" customWidth="1"/>
    <col min="11" max="11" width="11.109375" customWidth="1"/>
    <col min="12" max="12" width="33.33203125" customWidth="1"/>
    <col min="14" max="14" width="13.88671875" bestFit="1" customWidth="1"/>
  </cols>
  <sheetData>
    <row r="1" spans="1:12" ht="27" customHeight="1" x14ac:dyDescent="0.3">
      <c r="A1" s="229" t="s">
        <v>1849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1995</v>
      </c>
      <c r="B2" s="229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70"/>
      <c r="D5" s="70"/>
      <c r="E5" s="70"/>
      <c r="F5" s="70"/>
      <c r="G5" s="70"/>
      <c r="H5" s="70"/>
      <c r="I5" s="70"/>
      <c r="J5" s="71"/>
      <c r="K5" s="70"/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/>
      <c r="L6" s="37"/>
    </row>
    <row r="7" spans="1:12" ht="20.399999999999999" x14ac:dyDescent="0.35">
      <c r="A7" s="2"/>
      <c r="B7" s="198" t="s">
        <v>1828</v>
      </c>
      <c r="C7" s="194"/>
      <c r="D7" s="194"/>
      <c r="E7" s="194"/>
      <c r="F7" s="194"/>
      <c r="G7" s="194"/>
      <c r="H7" s="194"/>
      <c r="I7" s="195"/>
      <c r="J7" s="195"/>
      <c r="K7" s="199"/>
      <c r="L7" s="192">
        <v>7000000</v>
      </c>
    </row>
    <row r="8" spans="1:12" ht="21" x14ac:dyDescent="0.35">
      <c r="A8" s="17"/>
      <c r="B8" s="162"/>
      <c r="C8" s="19"/>
      <c r="D8" s="19"/>
      <c r="E8" s="19"/>
      <c r="F8" s="19"/>
      <c r="G8" s="19"/>
      <c r="H8" s="19"/>
      <c r="I8" s="18"/>
      <c r="J8" s="18"/>
      <c r="K8" s="16"/>
      <c r="L8" s="16"/>
    </row>
    <row r="9" spans="1:12" ht="20.399999999999999" customHeight="1" x14ac:dyDescent="0.35">
      <c r="A9" s="2"/>
      <c r="B9" s="132" t="s">
        <v>1829</v>
      </c>
      <c r="C9" s="8"/>
      <c r="D9" s="8"/>
      <c r="E9" s="8"/>
      <c r="F9" s="8"/>
      <c r="G9" s="8"/>
      <c r="H9" s="8"/>
      <c r="I9" s="7"/>
      <c r="J9" s="7"/>
      <c r="K9" s="20"/>
      <c r="L9" s="14">
        <v>10000000</v>
      </c>
    </row>
    <row r="10" spans="1:12" ht="21" x14ac:dyDescent="0.35">
      <c r="A10" s="17"/>
      <c r="B10" s="162"/>
      <c r="C10" s="19"/>
      <c r="D10" s="19"/>
      <c r="E10" s="19"/>
      <c r="F10" s="19"/>
      <c r="G10" s="19"/>
      <c r="H10" s="19"/>
      <c r="I10" s="18"/>
      <c r="J10" s="18"/>
      <c r="K10" s="16"/>
      <c r="L10" s="16"/>
    </row>
    <row r="11" spans="1:12" ht="20.399999999999999" x14ac:dyDescent="0.35">
      <c r="A11" s="2"/>
      <c r="B11" s="198" t="s">
        <v>1784</v>
      </c>
      <c r="C11" s="194"/>
      <c r="D11" s="194"/>
      <c r="E11" s="194"/>
      <c r="F11" s="194"/>
      <c r="G11" s="194"/>
      <c r="H11" s="194"/>
      <c r="I11" s="195"/>
      <c r="J11" s="195"/>
      <c r="K11" s="197"/>
      <c r="L11" s="192">
        <v>13000000</v>
      </c>
    </row>
    <row r="12" spans="1:12" ht="21" x14ac:dyDescent="0.35">
      <c r="A12" s="17"/>
      <c r="B12" s="162"/>
      <c r="C12" s="19"/>
      <c r="D12" s="19"/>
      <c r="E12" s="19"/>
      <c r="F12" s="19"/>
      <c r="G12" s="19"/>
      <c r="H12" s="19"/>
      <c r="I12" s="18"/>
      <c r="J12" s="18"/>
      <c r="K12" s="16"/>
      <c r="L12" s="16"/>
    </row>
    <row r="13" spans="1:12" ht="20.399999999999999" x14ac:dyDescent="0.35">
      <c r="A13" s="2"/>
      <c r="B13" s="132" t="s">
        <v>1785</v>
      </c>
      <c r="C13" s="8"/>
      <c r="D13" s="8"/>
      <c r="E13" s="8"/>
      <c r="F13" s="8"/>
      <c r="G13" s="8"/>
      <c r="H13" s="8"/>
      <c r="I13" s="7"/>
      <c r="J13" s="7"/>
      <c r="K13" s="26"/>
      <c r="L13" s="14">
        <v>50000000</v>
      </c>
    </row>
    <row r="14" spans="1:12" ht="21" x14ac:dyDescent="0.35">
      <c r="A14" s="17"/>
      <c r="B14" s="162"/>
      <c r="C14" s="19"/>
      <c r="D14" s="19"/>
      <c r="E14" s="19"/>
      <c r="F14" s="19"/>
      <c r="G14" s="19"/>
      <c r="H14" s="19"/>
      <c r="I14" s="18"/>
      <c r="J14" s="18"/>
      <c r="K14" s="16"/>
      <c r="L14" s="16"/>
    </row>
    <row r="15" spans="1:12" ht="20.399999999999999" x14ac:dyDescent="0.35">
      <c r="A15" s="2"/>
      <c r="B15" s="132" t="s">
        <v>1830</v>
      </c>
      <c r="C15" s="8"/>
      <c r="D15" s="8"/>
      <c r="E15" s="8"/>
      <c r="F15" s="8"/>
      <c r="G15" s="8"/>
      <c r="H15" s="8"/>
      <c r="I15" s="7"/>
      <c r="J15" s="134">
        <v>17000</v>
      </c>
      <c r="K15" s="26"/>
      <c r="L15" s="20"/>
    </row>
    <row r="16" spans="1:12" ht="21" x14ac:dyDescent="0.35">
      <c r="A16" s="17"/>
      <c r="B16" s="162"/>
      <c r="C16" s="19"/>
      <c r="D16" s="19"/>
      <c r="E16" s="19"/>
      <c r="F16" s="19"/>
      <c r="G16" s="19"/>
      <c r="H16" s="19"/>
      <c r="I16" s="18"/>
      <c r="J16" s="18"/>
      <c r="K16" s="16"/>
      <c r="L16" s="16"/>
    </row>
    <row r="17" spans="1:12" ht="20.399999999999999" x14ac:dyDescent="0.35">
      <c r="A17" s="2"/>
      <c r="B17" s="132" t="s">
        <v>1831</v>
      </c>
      <c r="C17" s="8"/>
      <c r="D17" s="8"/>
      <c r="E17" s="8"/>
      <c r="F17" s="8"/>
      <c r="G17" s="8"/>
      <c r="H17" s="8"/>
      <c r="I17" s="7"/>
      <c r="J17" s="14">
        <v>9000</v>
      </c>
      <c r="K17" s="26"/>
      <c r="L17" s="20"/>
    </row>
    <row r="18" spans="1:12" ht="21" x14ac:dyDescent="0.35">
      <c r="A18" s="17"/>
      <c r="B18" s="162"/>
      <c r="C18" s="19"/>
      <c r="D18" s="19"/>
      <c r="E18" s="19"/>
      <c r="F18" s="19"/>
      <c r="G18" s="19"/>
      <c r="H18" s="19"/>
      <c r="I18" s="18"/>
      <c r="J18" s="18"/>
      <c r="K18" s="16"/>
      <c r="L18" s="16"/>
    </row>
    <row r="19" spans="1:12" ht="20.399999999999999" x14ac:dyDescent="0.35">
      <c r="A19" s="2"/>
      <c r="B19" s="132" t="s">
        <v>1832</v>
      </c>
      <c r="C19" s="8"/>
      <c r="D19" s="8"/>
      <c r="E19" s="8"/>
      <c r="F19" s="8"/>
      <c r="G19" s="8"/>
      <c r="H19" s="8"/>
      <c r="I19" s="7"/>
      <c r="J19" s="14">
        <v>6000</v>
      </c>
      <c r="K19" s="26"/>
      <c r="L19" s="20"/>
    </row>
    <row r="20" spans="1:12" ht="21" x14ac:dyDescent="0.35">
      <c r="A20" s="17"/>
      <c r="B20" s="162"/>
      <c r="C20" s="19"/>
      <c r="D20" s="19"/>
      <c r="E20" s="19"/>
      <c r="F20" s="19"/>
      <c r="G20" s="19"/>
      <c r="H20" s="19"/>
      <c r="I20" s="18"/>
      <c r="J20" s="18"/>
      <c r="K20" s="16"/>
      <c r="L20" s="16"/>
    </row>
    <row r="21" spans="1:12" ht="20.399999999999999" x14ac:dyDescent="0.35">
      <c r="A21" s="2"/>
      <c r="B21" s="132" t="s">
        <v>1787</v>
      </c>
      <c r="C21" s="8"/>
      <c r="D21" s="8"/>
      <c r="E21" s="8"/>
      <c r="F21" s="8"/>
      <c r="G21" s="8"/>
      <c r="H21" s="8"/>
      <c r="I21" s="7"/>
      <c r="J21" s="14">
        <v>6000</v>
      </c>
      <c r="K21" s="26"/>
      <c r="L21" s="20"/>
    </row>
    <row r="22" spans="1:12" ht="21" x14ac:dyDescent="0.35">
      <c r="A22" s="17"/>
      <c r="B22" s="162"/>
      <c r="C22" s="19"/>
      <c r="D22" s="19"/>
      <c r="E22" s="19"/>
      <c r="F22" s="19"/>
      <c r="G22" s="19"/>
      <c r="H22" s="19"/>
      <c r="I22" s="18"/>
      <c r="J22" s="18"/>
      <c r="K22" s="16"/>
      <c r="L22" s="16"/>
    </row>
    <row r="23" spans="1:12" ht="20.399999999999999" x14ac:dyDescent="0.35">
      <c r="A23" s="2"/>
      <c r="B23" s="193" t="s">
        <v>1833</v>
      </c>
      <c r="C23" s="194"/>
      <c r="D23" s="194"/>
      <c r="E23" s="194"/>
      <c r="F23" s="194"/>
      <c r="G23" s="194"/>
      <c r="H23" s="194"/>
      <c r="I23" s="195"/>
      <c r="J23" s="196"/>
      <c r="K23" s="197"/>
      <c r="L23" s="192">
        <v>2200000</v>
      </c>
    </row>
    <row r="24" spans="1:12" ht="20.399999999999999" x14ac:dyDescent="0.35">
      <c r="A24" s="39"/>
      <c r="B24" s="135"/>
      <c r="C24" s="39"/>
      <c r="D24" s="39"/>
      <c r="E24" s="39"/>
      <c r="F24" s="39"/>
      <c r="G24" s="39"/>
      <c r="H24" s="39"/>
      <c r="I24" s="38"/>
      <c r="J24" s="38"/>
      <c r="K24" s="37"/>
      <c r="L24" s="37"/>
    </row>
    <row r="25" spans="1:12" ht="20.399999999999999" x14ac:dyDescent="0.35">
      <c r="A25" s="2"/>
      <c r="B25" s="193" t="s">
        <v>1834</v>
      </c>
      <c r="C25" s="194"/>
      <c r="D25" s="194"/>
      <c r="E25" s="194"/>
      <c r="F25" s="194"/>
      <c r="G25" s="194"/>
      <c r="H25" s="194"/>
      <c r="I25" s="195"/>
      <c r="J25" s="196"/>
      <c r="K25" s="197"/>
      <c r="L25" s="192">
        <v>300000</v>
      </c>
    </row>
    <row r="26" spans="1:12" ht="21" x14ac:dyDescent="0.35">
      <c r="A26" s="17"/>
      <c r="B26" s="162"/>
      <c r="C26" s="19"/>
      <c r="D26" s="19"/>
      <c r="E26" s="19"/>
      <c r="F26" s="19"/>
      <c r="G26" s="19"/>
      <c r="H26" s="19"/>
      <c r="I26" s="18"/>
      <c r="J26" s="18"/>
      <c r="K26" s="16"/>
      <c r="L26" s="16"/>
    </row>
    <row r="27" spans="1:12" ht="20.399999999999999" x14ac:dyDescent="0.35">
      <c r="A27" s="2"/>
      <c r="B27" s="132" t="s">
        <v>1850</v>
      </c>
      <c r="C27" s="8"/>
      <c r="D27" s="8"/>
      <c r="E27" s="8"/>
      <c r="F27" s="8"/>
      <c r="G27" s="8"/>
      <c r="H27" s="8"/>
      <c r="I27" s="7"/>
      <c r="J27" s="7"/>
      <c r="K27" s="26"/>
      <c r="L27" s="14">
        <v>2000000</v>
      </c>
    </row>
    <row r="28" spans="1:12" ht="21" x14ac:dyDescent="0.35">
      <c r="A28" s="17"/>
      <c r="B28" s="162"/>
      <c r="C28" s="19"/>
      <c r="D28" s="19"/>
      <c r="E28" s="19"/>
      <c r="F28" s="19"/>
      <c r="G28" s="19"/>
      <c r="H28" s="19"/>
      <c r="I28" s="18"/>
      <c r="J28" s="18"/>
      <c r="K28" s="16"/>
      <c r="L28" s="16"/>
    </row>
    <row r="29" spans="1:12" ht="20.399999999999999" x14ac:dyDescent="0.35">
      <c r="A29" s="2"/>
      <c r="B29" s="198" t="s">
        <v>1943</v>
      </c>
      <c r="C29" s="194"/>
      <c r="D29" s="194"/>
      <c r="E29" s="194"/>
      <c r="F29" s="194"/>
      <c r="G29" s="194"/>
      <c r="H29" s="194"/>
      <c r="I29" s="195"/>
      <c r="J29" s="195"/>
      <c r="K29" s="197"/>
      <c r="L29" s="192">
        <f>2000000</f>
        <v>2000000</v>
      </c>
    </row>
    <row r="30" spans="1:12" ht="21" x14ac:dyDescent="0.35">
      <c r="A30" s="17"/>
      <c r="B30" s="162"/>
      <c r="C30" s="19"/>
      <c r="D30" s="19"/>
      <c r="E30" s="19"/>
      <c r="F30" s="19"/>
      <c r="G30" s="19"/>
      <c r="H30" s="19"/>
      <c r="I30" s="18"/>
      <c r="J30" s="18"/>
      <c r="K30" s="16"/>
      <c r="L30" s="16"/>
    </row>
    <row r="31" spans="1:12" ht="20.399999999999999" x14ac:dyDescent="0.35">
      <c r="A31" s="2"/>
      <c r="B31" s="132" t="s">
        <v>1836</v>
      </c>
      <c r="C31" s="8"/>
      <c r="D31" s="8"/>
      <c r="E31" s="8"/>
      <c r="F31" s="8"/>
      <c r="G31" s="8"/>
      <c r="H31" s="8"/>
      <c r="I31" s="7"/>
      <c r="J31" s="7"/>
      <c r="K31" s="26"/>
      <c r="L31" s="14">
        <v>2500000</v>
      </c>
    </row>
    <row r="32" spans="1:12" ht="21" x14ac:dyDescent="0.35">
      <c r="A32" s="17"/>
      <c r="B32" s="162"/>
      <c r="C32" s="19"/>
      <c r="D32" s="19"/>
      <c r="E32" s="19"/>
      <c r="F32" s="19"/>
      <c r="G32" s="19"/>
      <c r="H32" s="19"/>
      <c r="I32" s="18"/>
      <c r="J32" s="18"/>
      <c r="K32" s="16"/>
      <c r="L32" s="16"/>
    </row>
    <row r="33" spans="1:12" ht="20.399999999999999" x14ac:dyDescent="0.35">
      <c r="A33" s="2"/>
      <c r="B33" s="198" t="s">
        <v>1837</v>
      </c>
      <c r="C33" s="194"/>
      <c r="D33" s="194"/>
      <c r="E33" s="194"/>
      <c r="F33" s="194"/>
      <c r="G33" s="194"/>
      <c r="H33" s="194"/>
      <c r="I33" s="195"/>
      <c r="J33" s="195"/>
      <c r="K33" s="197"/>
      <c r="L33" s="192">
        <v>2000000</v>
      </c>
    </row>
    <row r="34" spans="1:12" ht="21" x14ac:dyDescent="0.35">
      <c r="A34" s="17"/>
      <c r="B34" s="162"/>
      <c r="C34" s="19"/>
      <c r="D34" s="19"/>
      <c r="E34" s="19"/>
      <c r="F34" s="19"/>
      <c r="G34" s="19"/>
      <c r="H34" s="19"/>
      <c r="I34" s="18"/>
      <c r="J34" s="18"/>
      <c r="K34" s="16"/>
      <c r="L34" s="16"/>
    </row>
    <row r="35" spans="1:12" ht="21" x14ac:dyDescent="0.35">
      <c r="A35" s="2"/>
      <c r="B35" s="132" t="s">
        <v>1838</v>
      </c>
      <c r="C35" s="8"/>
      <c r="D35" s="8"/>
      <c r="E35" s="8"/>
      <c r="F35" s="8"/>
      <c r="G35" s="8"/>
      <c r="H35" s="8"/>
      <c r="I35" s="26"/>
      <c r="J35" s="7"/>
      <c r="K35" s="26"/>
      <c r="L35" s="52">
        <v>0</v>
      </c>
    </row>
    <row r="36" spans="1:12" ht="21" x14ac:dyDescent="0.35">
      <c r="A36" s="17"/>
      <c r="B36" s="162"/>
      <c r="C36" s="19"/>
      <c r="D36" s="19"/>
      <c r="E36" s="19"/>
      <c r="F36" s="19"/>
      <c r="G36" s="19"/>
      <c r="H36" s="19"/>
      <c r="I36" s="18"/>
      <c r="J36" s="18"/>
      <c r="K36" s="16"/>
      <c r="L36" s="16"/>
    </row>
    <row r="37" spans="1:12" ht="20.399999999999999" x14ac:dyDescent="0.35">
      <c r="A37" s="2"/>
      <c r="B37" s="198" t="s">
        <v>1839</v>
      </c>
      <c r="C37" s="194"/>
      <c r="D37" s="194"/>
      <c r="E37" s="194"/>
      <c r="F37" s="194"/>
      <c r="G37" s="194"/>
      <c r="H37" s="194"/>
      <c r="I37" s="195"/>
      <c r="J37" s="195"/>
      <c r="K37" s="197"/>
      <c r="L37" s="192">
        <v>5000000</v>
      </c>
    </row>
    <row r="38" spans="1:12" ht="21" x14ac:dyDescent="0.35">
      <c r="A38" s="17"/>
      <c r="B38" s="162"/>
      <c r="C38" s="19"/>
      <c r="D38" s="19"/>
      <c r="E38" s="19"/>
      <c r="F38" s="19"/>
      <c r="G38" s="19"/>
      <c r="H38" s="19"/>
      <c r="I38" s="18"/>
      <c r="J38" s="18"/>
      <c r="K38" s="16"/>
      <c r="L38" s="16"/>
    </row>
    <row r="39" spans="1:12" ht="20.399999999999999" x14ac:dyDescent="0.35">
      <c r="A39" s="2"/>
      <c r="B39" s="198" t="s">
        <v>1840</v>
      </c>
      <c r="C39" s="194"/>
      <c r="D39" s="194"/>
      <c r="E39" s="194"/>
      <c r="F39" s="194"/>
      <c r="G39" s="194"/>
      <c r="H39" s="194"/>
      <c r="I39" s="195"/>
      <c r="J39" s="195"/>
      <c r="K39" s="199"/>
      <c r="L39" s="192">
        <v>2000000</v>
      </c>
    </row>
    <row r="40" spans="1:12" ht="21" x14ac:dyDescent="0.35">
      <c r="A40" s="17"/>
      <c r="B40" s="162"/>
      <c r="C40" s="19"/>
      <c r="D40" s="19"/>
      <c r="E40" s="19"/>
      <c r="F40" s="19"/>
      <c r="G40" s="19"/>
      <c r="H40" s="19"/>
      <c r="I40" s="18"/>
      <c r="J40" s="18"/>
      <c r="K40" s="16"/>
      <c r="L40" s="16"/>
    </row>
    <row r="41" spans="1:12" ht="20.399999999999999" x14ac:dyDescent="0.35">
      <c r="A41" s="2"/>
      <c r="B41" s="188" t="s">
        <v>1861</v>
      </c>
      <c r="C41" s="8"/>
      <c r="D41" s="8"/>
      <c r="E41" s="8"/>
      <c r="F41" s="8"/>
      <c r="G41" s="8"/>
      <c r="H41" s="8"/>
      <c r="I41" s="7"/>
      <c r="J41" s="7"/>
      <c r="K41" s="20"/>
      <c r="L41" s="52">
        <v>400000</v>
      </c>
    </row>
    <row r="42" spans="1:12" ht="21" x14ac:dyDescent="0.35">
      <c r="A42" s="17"/>
      <c r="B42" s="162"/>
      <c r="C42" s="19"/>
      <c r="D42" s="19"/>
      <c r="E42" s="19"/>
      <c r="F42" s="19"/>
      <c r="G42" s="19"/>
      <c r="H42" s="19"/>
      <c r="I42" s="18"/>
      <c r="J42" s="18"/>
      <c r="K42" s="16"/>
      <c r="L42" s="16"/>
    </row>
    <row r="43" spans="1:12" ht="21" x14ac:dyDescent="0.35">
      <c r="A43" s="2"/>
      <c r="B43" s="132" t="s">
        <v>1912</v>
      </c>
      <c r="C43" s="8"/>
      <c r="D43" s="8"/>
      <c r="E43" s="8"/>
      <c r="F43" s="8"/>
      <c r="G43" s="8"/>
      <c r="H43" s="8"/>
      <c r="I43" s="7"/>
      <c r="J43" s="7"/>
      <c r="K43" s="26"/>
      <c r="L43" s="52">
        <v>0</v>
      </c>
    </row>
    <row r="44" spans="1:12" ht="21" x14ac:dyDescent="0.35">
      <c r="A44" s="17"/>
      <c r="B44" s="162"/>
      <c r="C44" s="19"/>
      <c r="D44" s="19"/>
      <c r="E44" s="19"/>
      <c r="F44" s="19"/>
      <c r="G44" s="19"/>
      <c r="H44" s="19"/>
      <c r="I44" s="18"/>
      <c r="J44" s="18"/>
      <c r="K44" s="16"/>
      <c r="L44" s="16"/>
    </row>
    <row r="45" spans="1:12" ht="20.399999999999999" x14ac:dyDescent="0.35">
      <c r="A45" s="2"/>
      <c r="B45" s="198" t="s">
        <v>1860</v>
      </c>
      <c r="C45" s="194"/>
      <c r="D45" s="194"/>
      <c r="E45" s="194"/>
      <c r="F45" s="194"/>
      <c r="G45" s="194"/>
      <c r="H45" s="194"/>
      <c r="I45" s="195"/>
      <c r="J45" s="195"/>
      <c r="K45" s="197"/>
      <c r="L45" s="192">
        <v>500000</v>
      </c>
    </row>
    <row r="46" spans="1:12" ht="21" x14ac:dyDescent="0.35">
      <c r="A46" s="17"/>
      <c r="B46" s="162"/>
      <c r="C46" s="19"/>
      <c r="D46" s="19"/>
      <c r="E46" s="19"/>
      <c r="F46" s="19"/>
      <c r="G46" s="19"/>
      <c r="H46" s="19"/>
      <c r="I46" s="18"/>
      <c r="J46" s="18"/>
      <c r="K46" s="16"/>
      <c r="L46" s="16"/>
    </row>
    <row r="47" spans="1:12" ht="20.399999999999999" x14ac:dyDescent="0.35">
      <c r="A47" s="2"/>
      <c r="B47" s="132" t="s">
        <v>1842</v>
      </c>
      <c r="C47" s="8"/>
      <c r="D47" s="8"/>
      <c r="E47" s="8"/>
      <c r="F47" s="8"/>
      <c r="G47" s="8"/>
      <c r="H47" s="8"/>
      <c r="I47" s="7"/>
      <c r="J47" s="7"/>
      <c r="K47" s="26"/>
      <c r="L47" s="14">
        <v>70000</v>
      </c>
    </row>
    <row r="48" spans="1:12" ht="21" x14ac:dyDescent="0.35">
      <c r="A48" s="17"/>
      <c r="B48" s="162"/>
      <c r="C48" s="19"/>
      <c r="D48" s="19"/>
      <c r="E48" s="19"/>
      <c r="F48" s="19"/>
      <c r="G48" s="19"/>
      <c r="H48" s="19"/>
      <c r="I48" s="18"/>
      <c r="J48" s="18"/>
      <c r="K48" s="16"/>
      <c r="L48" s="16"/>
    </row>
    <row r="49" spans="1:12" ht="20.399999999999999" x14ac:dyDescent="0.35">
      <c r="A49" s="2"/>
      <c r="B49" s="132" t="s">
        <v>1843</v>
      </c>
      <c r="C49" s="8"/>
      <c r="D49" s="8"/>
      <c r="E49" s="8"/>
      <c r="F49" s="8"/>
      <c r="G49" s="8"/>
      <c r="H49" s="8"/>
      <c r="I49" s="7"/>
      <c r="J49" s="7"/>
      <c r="K49" s="26"/>
      <c r="L49" s="14">
        <v>900000</v>
      </c>
    </row>
    <row r="50" spans="1:12" ht="21" x14ac:dyDescent="0.35">
      <c r="A50" s="17"/>
      <c r="B50" s="162"/>
      <c r="C50" s="19"/>
      <c r="D50" s="19"/>
      <c r="E50" s="19"/>
      <c r="F50" s="19"/>
      <c r="G50" s="19"/>
      <c r="H50" s="19"/>
      <c r="I50" s="18"/>
      <c r="J50" s="18"/>
      <c r="K50" s="16"/>
      <c r="L50" s="189"/>
    </row>
    <row r="51" spans="1:12" ht="20.399999999999999" x14ac:dyDescent="0.35">
      <c r="A51" s="2"/>
      <c r="B51" s="198" t="s">
        <v>1844</v>
      </c>
      <c r="C51" s="194"/>
      <c r="D51" s="194"/>
      <c r="E51" s="194"/>
      <c r="F51" s="194"/>
      <c r="G51" s="194"/>
      <c r="H51" s="194"/>
      <c r="I51" s="195"/>
      <c r="J51" s="195"/>
      <c r="K51" s="197"/>
      <c r="L51" s="200">
        <v>200000</v>
      </c>
    </row>
    <row r="52" spans="1:12" ht="21" x14ac:dyDescent="0.35">
      <c r="A52" s="17"/>
      <c r="B52" s="162"/>
      <c r="C52" s="19"/>
      <c r="D52" s="19"/>
      <c r="E52" s="19"/>
      <c r="F52" s="19"/>
      <c r="G52" s="19"/>
      <c r="H52" s="19"/>
      <c r="I52" s="18"/>
      <c r="J52" s="18"/>
      <c r="K52" s="16"/>
      <c r="L52" s="16"/>
    </row>
    <row r="53" spans="1:12" ht="20.399999999999999" x14ac:dyDescent="0.35">
      <c r="A53" s="2"/>
      <c r="B53" s="132" t="s">
        <v>1845</v>
      </c>
      <c r="C53" s="8"/>
      <c r="D53" s="8"/>
      <c r="E53" s="8"/>
      <c r="F53" s="8"/>
      <c r="G53" s="8"/>
      <c r="H53" s="8"/>
      <c r="I53" s="7"/>
      <c r="J53" s="7"/>
      <c r="K53" s="26"/>
      <c r="L53" s="52">
        <v>1000000</v>
      </c>
    </row>
    <row r="54" spans="1:12" ht="21" x14ac:dyDescent="0.35">
      <c r="A54" s="17"/>
      <c r="B54" s="162"/>
      <c r="C54" s="19"/>
      <c r="D54" s="19"/>
      <c r="E54" s="19"/>
      <c r="F54" s="19"/>
      <c r="G54" s="19"/>
      <c r="H54" s="19"/>
      <c r="I54" s="18"/>
      <c r="J54" s="18"/>
      <c r="K54" s="16"/>
      <c r="L54" s="16"/>
    </row>
    <row r="55" spans="1:12" ht="20.399999999999999" x14ac:dyDescent="0.35">
      <c r="A55" s="2"/>
      <c r="B55" s="193" t="s">
        <v>1846</v>
      </c>
      <c r="C55" s="194"/>
      <c r="D55" s="194"/>
      <c r="E55" s="194"/>
      <c r="F55" s="194"/>
      <c r="G55" s="194"/>
      <c r="H55" s="194"/>
      <c r="I55" s="195"/>
      <c r="J55" s="196"/>
      <c r="K55" s="197"/>
      <c r="L55" s="200">
        <v>250000</v>
      </c>
    </row>
    <row r="56" spans="1:12" ht="20.399999999999999" x14ac:dyDescent="0.35">
      <c r="A56" s="39"/>
      <c r="B56" s="135"/>
      <c r="C56" s="39"/>
      <c r="D56" s="39"/>
      <c r="E56" s="39"/>
      <c r="F56" s="39"/>
      <c r="G56" s="39"/>
      <c r="H56" s="39"/>
      <c r="I56" s="38"/>
      <c r="J56" s="38"/>
      <c r="K56" s="37"/>
      <c r="L56" s="37"/>
    </row>
    <row r="57" spans="1:12" ht="20.399999999999999" x14ac:dyDescent="0.35">
      <c r="A57" s="2"/>
      <c r="B57" s="50" t="s">
        <v>1847</v>
      </c>
      <c r="C57" s="8"/>
      <c r="D57" s="8"/>
      <c r="E57" s="8"/>
      <c r="F57" s="8"/>
      <c r="G57" s="8"/>
      <c r="H57" s="8"/>
      <c r="I57" s="7"/>
      <c r="J57" s="36"/>
      <c r="K57" s="26"/>
      <c r="L57" s="52">
        <v>1500000</v>
      </c>
    </row>
    <row r="58" spans="1:12" ht="21" x14ac:dyDescent="0.35">
      <c r="A58" s="17"/>
      <c r="B58" s="162"/>
      <c r="C58" s="19"/>
      <c r="D58" s="19"/>
      <c r="E58" s="19"/>
      <c r="F58" s="19"/>
      <c r="G58" s="19"/>
      <c r="H58" s="19"/>
      <c r="I58" s="18"/>
      <c r="J58" s="18"/>
      <c r="K58" s="16"/>
      <c r="L58" s="16"/>
    </row>
    <row r="59" spans="1:12" ht="21" x14ac:dyDescent="0.35">
      <c r="A59" s="2"/>
      <c r="B59" s="132" t="s">
        <v>1848</v>
      </c>
      <c r="C59" s="8"/>
      <c r="D59" s="8"/>
      <c r="E59" s="8"/>
      <c r="F59" s="8"/>
      <c r="G59" s="8"/>
      <c r="H59" s="8"/>
      <c r="I59" s="7"/>
      <c r="J59" s="7"/>
      <c r="K59" s="26"/>
      <c r="L59" s="52">
        <v>0</v>
      </c>
    </row>
    <row r="60" spans="1:12" ht="21" x14ac:dyDescent="0.35">
      <c r="A60" s="17"/>
      <c r="B60" s="162"/>
      <c r="C60" s="19"/>
      <c r="D60" s="19"/>
      <c r="E60" s="19"/>
      <c r="F60" s="19"/>
      <c r="G60" s="19"/>
      <c r="H60" s="19"/>
      <c r="I60" s="18"/>
      <c r="J60" s="18"/>
      <c r="K60" s="16"/>
      <c r="L60" s="16"/>
    </row>
    <row r="61" spans="1:12" ht="20.399999999999999" x14ac:dyDescent="0.35">
      <c r="A61" s="2"/>
      <c r="B61" s="132" t="s">
        <v>1984</v>
      </c>
      <c r="C61" s="8"/>
      <c r="D61" s="8"/>
      <c r="E61" s="8"/>
      <c r="F61" s="8"/>
      <c r="G61" s="8"/>
      <c r="H61" s="8"/>
      <c r="I61" s="7"/>
      <c r="J61" s="7"/>
      <c r="K61" s="26"/>
      <c r="L61" s="52">
        <v>500000</v>
      </c>
    </row>
    <row r="62" spans="1:12" ht="21" x14ac:dyDescent="0.35">
      <c r="A62" s="17"/>
      <c r="B62" s="162"/>
      <c r="C62" s="19"/>
      <c r="D62" s="19"/>
      <c r="E62" s="19"/>
      <c r="F62" s="19"/>
      <c r="G62" s="19"/>
      <c r="H62" s="19"/>
      <c r="I62" s="18"/>
      <c r="J62" s="18"/>
      <c r="K62" s="16"/>
      <c r="L62" s="16"/>
    </row>
    <row r="63" spans="1:12" ht="21" thickBot="1" x14ac:dyDescent="0.4">
      <c r="A63" s="2"/>
      <c r="B63" s="190" t="s">
        <v>1849</v>
      </c>
      <c r="C63" s="8"/>
      <c r="D63" s="8"/>
      <c r="E63" s="8"/>
      <c r="F63" s="8"/>
      <c r="G63" s="8"/>
      <c r="H63" s="8"/>
      <c r="I63" s="7"/>
      <c r="J63" s="7"/>
      <c r="K63" s="26"/>
      <c r="L63" s="191">
        <f>L7+L9+L11+L13+L23+L25+L27+L29+L31+L33+L35+L37+L39+L41+L43+L45+L47+L49+L51+L53+L55+L57+L59+L61</f>
        <v>103320000</v>
      </c>
    </row>
    <row r="64" spans="1:12" ht="21.6" thickTop="1" x14ac:dyDescent="0.35">
      <c r="A64" s="17"/>
      <c r="B64" s="162"/>
      <c r="C64" s="19"/>
      <c r="D64" s="19"/>
      <c r="E64" s="19"/>
      <c r="F64" s="19"/>
      <c r="G64" s="19"/>
      <c r="H64" s="19"/>
      <c r="I64" s="18"/>
      <c r="J64" s="18"/>
      <c r="K64" s="16"/>
      <c r="L64" s="16"/>
    </row>
    <row r="65" spans="1:12" ht="22.2" thickBot="1" x14ac:dyDescent="0.45">
      <c r="B65" s="219" t="s">
        <v>1986</v>
      </c>
      <c r="C65" s="15"/>
      <c r="D65" s="15"/>
      <c r="E65" s="15"/>
      <c r="F65" s="15"/>
      <c r="G65" s="15"/>
      <c r="H65" s="15"/>
      <c r="I65" s="11"/>
      <c r="J65" s="11"/>
      <c r="K65" s="201"/>
      <c r="L65" s="220">
        <f>L7+L11+L23+L25+L33+L37+L39+L45+L51+L55+L61</f>
        <v>32950000</v>
      </c>
    </row>
    <row r="66" spans="1:12" ht="21.6" thickTop="1" x14ac:dyDescent="0.35">
      <c r="A66" s="17"/>
      <c r="B66" s="162"/>
      <c r="C66" s="19"/>
      <c r="D66" s="19"/>
      <c r="E66" s="19"/>
      <c r="F66" s="19"/>
      <c r="G66" s="19"/>
      <c r="H66" s="19"/>
      <c r="I66" s="18"/>
      <c r="J66" s="18"/>
      <c r="K66" s="16"/>
      <c r="L66" s="16"/>
    </row>
    <row r="67" spans="1:12" ht="21.6" thickBot="1" x14ac:dyDescent="0.45">
      <c r="B67" s="13" t="s">
        <v>1987</v>
      </c>
      <c r="C67" s="50"/>
      <c r="D67" s="50"/>
      <c r="E67" s="50"/>
      <c r="F67" s="50"/>
      <c r="G67" s="50"/>
      <c r="H67" s="50"/>
      <c r="I67" s="114"/>
      <c r="J67" s="114"/>
      <c r="K67" s="63"/>
      <c r="L67" s="169">
        <f>L9+L13+L27+L29+L31+L41+L47+L49+L53+L57</f>
        <v>70370000</v>
      </c>
    </row>
    <row r="68" spans="1:12" ht="21.6" thickTop="1" x14ac:dyDescent="0.35">
      <c r="A68" s="17"/>
      <c r="B68" s="162"/>
      <c r="C68" s="19"/>
      <c r="D68" s="19"/>
      <c r="E68" s="19"/>
      <c r="F68" s="19"/>
      <c r="G68" s="19"/>
      <c r="H68" s="19"/>
      <c r="I68" s="18"/>
      <c r="J68" s="18"/>
      <c r="K68" s="16"/>
      <c r="L68" s="16"/>
    </row>
    <row r="69" spans="1:12" x14ac:dyDescent="0.3">
      <c r="D69" s="1"/>
      <c r="E69" s="1"/>
      <c r="F69" s="1"/>
      <c r="G69" s="1"/>
      <c r="H69" s="1"/>
    </row>
    <row r="70" spans="1:12" x14ac:dyDescent="0.3">
      <c r="D70" s="1"/>
      <c r="E70" s="1"/>
      <c r="F70" s="1"/>
      <c r="G70" s="1"/>
      <c r="H70" s="1"/>
    </row>
    <row r="71" spans="1:12" x14ac:dyDescent="0.3">
      <c r="D71" s="1"/>
      <c r="E71" s="1"/>
      <c r="F71" s="1"/>
      <c r="G71" s="1"/>
      <c r="H71" s="1"/>
    </row>
    <row r="72" spans="1:12" x14ac:dyDescent="0.3">
      <c r="D72" s="1"/>
      <c r="E72" s="1"/>
      <c r="F72" s="1"/>
      <c r="G72" s="1"/>
      <c r="H72" s="1"/>
    </row>
    <row r="73" spans="1:12" ht="18" customHeight="1" x14ac:dyDescent="0.3">
      <c r="A73" s="5"/>
      <c r="B73" s="5"/>
      <c r="C73" s="5"/>
      <c r="D73" s="42"/>
      <c r="E73" s="42"/>
      <c r="F73" s="42"/>
      <c r="G73" s="42"/>
      <c r="H73" s="42"/>
      <c r="I73" s="42"/>
      <c r="J73" s="42"/>
      <c r="K73" s="41"/>
      <c r="L73" s="41"/>
    </row>
    <row r="74" spans="1:12" ht="18" customHeight="1" x14ac:dyDescent="0.3">
      <c r="A74" s="49" t="s">
        <v>1939</v>
      </c>
      <c r="B74" s="49"/>
      <c r="C74" s="49"/>
      <c r="D74" s="49"/>
      <c r="E74" s="49"/>
      <c r="F74" s="49"/>
      <c r="G74" s="45"/>
      <c r="H74" s="43"/>
      <c r="I74" s="43"/>
      <c r="J74" s="43"/>
      <c r="K74" s="43"/>
      <c r="L74" s="43"/>
    </row>
    <row r="75" spans="1:12" ht="18" customHeight="1" x14ac:dyDescent="0.3">
      <c r="A75" s="49" t="s">
        <v>1944</v>
      </c>
      <c r="B75" s="49"/>
      <c r="C75" s="49"/>
      <c r="D75" s="49"/>
      <c r="E75" s="49"/>
      <c r="F75" s="49"/>
      <c r="G75" s="45"/>
      <c r="H75" s="43"/>
      <c r="I75" s="43"/>
      <c r="J75" s="43"/>
      <c r="K75" s="43"/>
      <c r="L75" s="43"/>
    </row>
    <row r="76" spans="1:12" ht="18" customHeight="1" x14ac:dyDescent="0.3">
      <c r="A76" s="49" t="s">
        <v>1952</v>
      </c>
      <c r="B76" s="49"/>
      <c r="C76" s="49"/>
      <c r="D76" s="49"/>
      <c r="E76" s="49"/>
      <c r="F76" s="49"/>
      <c r="G76" s="45"/>
      <c r="H76" s="43"/>
      <c r="I76" s="43"/>
      <c r="J76" s="43"/>
      <c r="K76" s="43"/>
      <c r="L76" s="43"/>
    </row>
    <row r="77" spans="1:12" ht="18" customHeight="1" x14ac:dyDescent="0.3">
      <c r="A77" s="49" t="s">
        <v>1949</v>
      </c>
      <c r="B77" s="49"/>
      <c r="C77" s="49"/>
      <c r="D77" s="49"/>
      <c r="E77" s="49"/>
      <c r="F77" s="49"/>
      <c r="G77" s="45"/>
      <c r="H77" s="43"/>
      <c r="I77" s="43"/>
      <c r="J77" s="43"/>
      <c r="K77" s="43"/>
      <c r="L77" s="43"/>
    </row>
    <row r="78" spans="1:12" ht="18" customHeight="1" x14ac:dyDescent="0.3">
      <c r="A78" s="49" t="s">
        <v>2012</v>
      </c>
      <c r="B78" s="49"/>
      <c r="C78" s="49"/>
      <c r="D78" s="49"/>
      <c r="E78" s="49"/>
      <c r="F78" s="49"/>
      <c r="G78" s="45"/>
      <c r="H78" s="43"/>
      <c r="I78" s="43"/>
      <c r="J78" s="43"/>
      <c r="K78" s="43"/>
      <c r="L78" s="43"/>
    </row>
    <row r="79" spans="1:12" ht="18" customHeight="1" x14ac:dyDescent="0.3">
      <c r="A79" s="227" t="s">
        <v>1950</v>
      </c>
      <c r="B79" s="49"/>
      <c r="C79" s="49"/>
      <c r="D79" s="49"/>
      <c r="E79" s="49"/>
      <c r="F79" s="49"/>
      <c r="G79" s="45"/>
      <c r="H79" s="43"/>
      <c r="I79" s="43"/>
      <c r="J79" s="43"/>
      <c r="K79" s="43"/>
      <c r="L79" s="43"/>
    </row>
    <row r="80" spans="1:12" ht="18" customHeight="1" x14ac:dyDescent="0.3">
      <c r="A80" s="227" t="s">
        <v>1954</v>
      </c>
      <c r="B80" s="49"/>
      <c r="C80" s="49"/>
      <c r="D80" s="49"/>
      <c r="E80" s="49"/>
      <c r="F80" s="49"/>
      <c r="G80" s="45"/>
      <c r="H80" s="43"/>
      <c r="I80" s="43"/>
      <c r="J80" s="43"/>
      <c r="K80" s="43"/>
      <c r="L80" s="43"/>
    </row>
    <row r="81" spans="1:12" ht="18" customHeight="1" x14ac:dyDescent="0.3">
      <c r="A81" s="227" t="s">
        <v>1953</v>
      </c>
      <c r="B81" s="49"/>
      <c r="C81" s="49"/>
      <c r="D81" s="49"/>
      <c r="E81" s="49"/>
      <c r="F81" s="49"/>
      <c r="G81" s="45"/>
      <c r="H81" s="43"/>
      <c r="I81" s="43"/>
      <c r="J81" s="43"/>
      <c r="K81" s="43"/>
      <c r="L81" s="43"/>
    </row>
    <row r="82" spans="1:12" ht="18" customHeight="1" x14ac:dyDescent="0.3">
      <c r="A82" s="227" t="s">
        <v>1951</v>
      </c>
      <c r="B82" s="49"/>
      <c r="C82" s="49"/>
      <c r="D82" s="49"/>
      <c r="E82" s="49"/>
      <c r="F82" s="49"/>
      <c r="G82" s="45"/>
      <c r="H82" s="43"/>
      <c r="I82" s="43"/>
      <c r="J82" s="43"/>
      <c r="K82" s="43"/>
      <c r="L82" s="43"/>
    </row>
    <row r="83" spans="1:12" ht="18" customHeight="1" x14ac:dyDescent="0.3">
      <c r="A83" s="49" t="s">
        <v>2011</v>
      </c>
      <c r="B83" s="49"/>
      <c r="C83" s="49"/>
      <c r="D83" s="49"/>
      <c r="E83" s="49"/>
      <c r="F83" s="49"/>
      <c r="G83" s="45"/>
      <c r="H83" s="43"/>
      <c r="I83" s="43"/>
      <c r="J83" s="43"/>
      <c r="K83" s="43"/>
      <c r="L83" s="43"/>
    </row>
    <row r="84" spans="1:12" ht="18" customHeight="1" x14ac:dyDescent="0.3">
      <c r="A84" s="49" t="s">
        <v>1897</v>
      </c>
      <c r="B84" s="49"/>
      <c r="C84" s="49"/>
      <c r="D84" s="49"/>
      <c r="E84" s="49"/>
      <c r="F84" s="49"/>
      <c r="G84" s="45"/>
      <c r="H84" s="43"/>
      <c r="I84" s="43"/>
      <c r="J84" s="43"/>
      <c r="K84" s="43"/>
      <c r="L84" s="43"/>
    </row>
    <row r="85" spans="1:12" ht="18" customHeight="1" x14ac:dyDescent="0.3">
      <c r="A85" s="231" t="s">
        <v>1940</v>
      </c>
      <c r="B85" s="231"/>
      <c r="C85" s="230"/>
      <c r="D85" s="230"/>
      <c r="E85" s="230"/>
      <c r="F85" s="230"/>
      <c r="G85" s="230"/>
      <c r="H85" s="43"/>
      <c r="I85" s="43"/>
      <c r="J85" s="43"/>
      <c r="K85" s="43"/>
      <c r="L85" s="43"/>
    </row>
    <row r="86" spans="1:12" ht="18" customHeight="1" x14ac:dyDescent="0.3">
      <c r="A86" s="5"/>
      <c r="B86" s="5"/>
      <c r="C86" s="5"/>
      <c r="D86" s="42"/>
      <c r="E86" s="42"/>
      <c r="F86" s="42"/>
      <c r="G86" s="42"/>
      <c r="H86" s="42"/>
      <c r="I86" s="42"/>
      <c r="J86" s="42"/>
      <c r="K86" s="41"/>
      <c r="L86" s="41"/>
    </row>
    <row r="87" spans="1:12" x14ac:dyDescent="0.3">
      <c r="D87" s="1"/>
      <c r="E87" s="1"/>
      <c r="F87" s="1"/>
      <c r="G87" s="1"/>
      <c r="H87" s="1"/>
    </row>
    <row r="88" spans="1:12" x14ac:dyDescent="0.3">
      <c r="D88" s="1"/>
      <c r="E88" s="1"/>
      <c r="F88" s="1"/>
      <c r="G88" s="1"/>
      <c r="H88" s="1"/>
    </row>
    <row r="89" spans="1:12" x14ac:dyDescent="0.3">
      <c r="D89" s="1"/>
      <c r="E89" s="1"/>
      <c r="F89" s="1"/>
      <c r="G89" s="1"/>
      <c r="H89" s="1"/>
    </row>
    <row r="90" spans="1:12" x14ac:dyDescent="0.3">
      <c r="D90" s="1"/>
      <c r="E90" s="1"/>
      <c r="F90" s="1"/>
      <c r="G90" s="1"/>
      <c r="H90" s="1"/>
    </row>
    <row r="91" spans="1:12" x14ac:dyDescent="0.3">
      <c r="B91" s="5" t="s">
        <v>1890</v>
      </c>
      <c r="D91" s="1"/>
      <c r="E91" s="1"/>
      <c r="F91" s="1"/>
      <c r="G91" s="1"/>
      <c r="H91" s="1"/>
    </row>
    <row r="92" spans="1:12" x14ac:dyDescent="0.3">
      <c r="B92" s="17"/>
      <c r="D92" s="1"/>
      <c r="E92" s="1"/>
      <c r="F92" s="1"/>
      <c r="G92" s="1"/>
      <c r="H92" s="1"/>
    </row>
    <row r="93" spans="1:12" x14ac:dyDescent="0.3">
      <c r="B93" s="39" t="s">
        <v>1892</v>
      </c>
      <c r="D93" s="1"/>
      <c r="E93" s="1"/>
      <c r="F93" s="1"/>
      <c r="G93" s="1"/>
      <c r="H93" s="1"/>
    </row>
    <row r="94" spans="1:12" x14ac:dyDescent="0.3">
      <c r="B94" s="39" t="s">
        <v>1891</v>
      </c>
      <c r="D94" s="1"/>
      <c r="E94" s="1"/>
      <c r="F94" s="1"/>
      <c r="G94" s="1"/>
      <c r="H94" s="1"/>
    </row>
    <row r="95" spans="1:12" x14ac:dyDescent="0.3">
      <c r="B95" s="17"/>
      <c r="D95" s="1"/>
      <c r="E95" s="1"/>
      <c r="F95" s="1"/>
      <c r="G95" s="1"/>
      <c r="H95" s="1"/>
    </row>
    <row r="96" spans="1:12" x14ac:dyDescent="0.3">
      <c r="D96" s="1"/>
      <c r="E96" s="1"/>
      <c r="F96" s="1"/>
      <c r="G96" s="1"/>
      <c r="H96" s="1"/>
    </row>
    <row r="97" spans="2:8" x14ac:dyDescent="0.3">
      <c r="D97" s="1"/>
      <c r="E97" s="1"/>
      <c r="F97" s="1"/>
      <c r="G97" s="1"/>
      <c r="H97" s="1"/>
    </row>
    <row r="98" spans="2:8" x14ac:dyDescent="0.3">
      <c r="D98" s="1"/>
      <c r="E98" s="1"/>
      <c r="F98" s="1"/>
      <c r="G98" s="1"/>
      <c r="H98" s="1"/>
    </row>
    <row r="99" spans="2:8" x14ac:dyDescent="0.3">
      <c r="D99" s="1"/>
      <c r="E99" s="1"/>
      <c r="F99" s="1"/>
      <c r="G99" s="1"/>
      <c r="H99" s="1"/>
    </row>
    <row r="100" spans="2:8" x14ac:dyDescent="0.3">
      <c r="B100" s="5" t="s">
        <v>1909</v>
      </c>
      <c r="D100" s="1"/>
      <c r="E100" s="1"/>
      <c r="F100" s="1"/>
      <c r="G100" s="1"/>
      <c r="H100" s="1"/>
    </row>
    <row r="101" spans="2:8" x14ac:dyDescent="0.3">
      <c r="B101" s="39"/>
      <c r="D101" s="1"/>
      <c r="E101" s="1"/>
      <c r="F101" s="1"/>
      <c r="G101" s="1"/>
      <c r="H101" s="1"/>
    </row>
    <row r="102" spans="2:8" x14ac:dyDescent="0.3">
      <c r="B102" s="39" t="s">
        <v>2013</v>
      </c>
      <c r="D102" s="1"/>
      <c r="E102" s="1"/>
      <c r="F102" s="1"/>
      <c r="G102" s="1"/>
      <c r="H102" s="1"/>
    </row>
    <row r="103" spans="2:8" x14ac:dyDescent="0.3">
      <c r="B103" s="39" t="s">
        <v>1895</v>
      </c>
      <c r="D103" s="1"/>
      <c r="E103" s="1"/>
      <c r="F103" s="1"/>
      <c r="G103" s="1"/>
      <c r="H103" s="1"/>
    </row>
    <row r="104" spans="2:8" x14ac:dyDescent="0.3">
      <c r="B104" s="39" t="s">
        <v>1896</v>
      </c>
      <c r="D104" s="1"/>
      <c r="E104" s="1"/>
      <c r="F104" s="1"/>
      <c r="G104" s="1"/>
      <c r="H104" s="1"/>
    </row>
    <row r="105" spans="2:8" x14ac:dyDescent="0.3">
      <c r="B105" s="39" t="s">
        <v>1910</v>
      </c>
      <c r="D105" s="1"/>
      <c r="E105" s="1"/>
      <c r="F105" s="1"/>
      <c r="G105" s="1"/>
      <c r="H105" s="1"/>
    </row>
    <row r="106" spans="2:8" x14ac:dyDescent="0.3">
      <c r="B106" s="17"/>
      <c r="D106" s="1"/>
      <c r="E106" s="1"/>
      <c r="F106" s="1"/>
      <c r="G106" s="1"/>
      <c r="H106" s="1"/>
    </row>
    <row r="107" spans="2:8" x14ac:dyDescent="0.3">
      <c r="B107" s="39" t="s">
        <v>1893</v>
      </c>
      <c r="D107" s="1"/>
      <c r="E107" s="1"/>
      <c r="F107" s="1"/>
      <c r="G107" s="1"/>
      <c r="H107" s="1"/>
    </row>
    <row r="108" spans="2:8" x14ac:dyDescent="0.3">
      <c r="B108" s="39" t="s">
        <v>1894</v>
      </c>
      <c r="D108" s="1"/>
      <c r="E108" s="1"/>
      <c r="F108" s="1"/>
      <c r="G108" s="1"/>
      <c r="H108" s="1"/>
    </row>
    <row r="109" spans="2:8" x14ac:dyDescent="0.3">
      <c r="B109" s="56"/>
      <c r="D109" s="1"/>
      <c r="E109" s="1"/>
      <c r="F109" s="1"/>
      <c r="G109" s="1"/>
      <c r="H109" s="1"/>
    </row>
    <row r="110" spans="2:8" x14ac:dyDescent="0.3">
      <c r="B110"/>
      <c r="D110" s="1"/>
      <c r="E110" s="1"/>
      <c r="F110" s="1"/>
      <c r="G110" s="1"/>
      <c r="H110" s="1"/>
    </row>
    <row r="111" spans="2:8" x14ac:dyDescent="0.3">
      <c r="B111"/>
      <c r="D111" s="1"/>
      <c r="E111" s="1"/>
      <c r="F111" s="1"/>
      <c r="G111" s="1"/>
      <c r="H111" s="1"/>
    </row>
    <row r="112" spans="2:8" x14ac:dyDescent="0.3">
      <c r="B112" s="25"/>
      <c r="D112" s="1"/>
      <c r="E112" s="1"/>
      <c r="F112" s="1"/>
      <c r="G112" s="1"/>
      <c r="H112" s="1"/>
    </row>
    <row r="113" spans="2:8" x14ac:dyDescent="0.3">
      <c r="B113" s="25"/>
      <c r="D113" s="1"/>
      <c r="E113" s="1"/>
      <c r="F113" s="1"/>
      <c r="G113" s="1"/>
      <c r="H113" s="1"/>
    </row>
    <row r="114" spans="2:8" x14ac:dyDescent="0.3">
      <c r="B114" s="5" t="s">
        <v>1898</v>
      </c>
      <c r="D114" s="1"/>
      <c r="E114" s="1"/>
      <c r="F114" s="1"/>
      <c r="G114" s="1"/>
      <c r="H114" s="1"/>
    </row>
    <row r="115" spans="2:8" x14ac:dyDescent="0.3">
      <c r="B115" s="40"/>
      <c r="D115" s="1"/>
      <c r="E115" s="1"/>
      <c r="F115" s="1"/>
      <c r="G115" s="1"/>
      <c r="H115" s="1"/>
    </row>
    <row r="116" spans="2:8" x14ac:dyDescent="0.3">
      <c r="B116" s="111" t="s">
        <v>1899</v>
      </c>
      <c r="D116" s="1"/>
      <c r="E116" s="1"/>
      <c r="F116" s="1"/>
      <c r="G116" s="1"/>
      <c r="H116" s="1"/>
    </row>
    <row r="117" spans="2:8" x14ac:dyDescent="0.3">
      <c r="B117" s="40"/>
      <c r="D117" s="1"/>
      <c r="E117" s="1"/>
      <c r="F117" s="1"/>
      <c r="G117" s="1"/>
      <c r="H117" s="1"/>
    </row>
    <row r="118" spans="2:8" x14ac:dyDescent="0.3">
      <c r="B118" s="25"/>
      <c r="D118" s="1"/>
      <c r="E118" s="1"/>
      <c r="F118" s="1"/>
      <c r="G118" s="1"/>
      <c r="H118" s="1"/>
    </row>
    <row r="119" spans="2:8" x14ac:dyDescent="0.3">
      <c r="B119" s="25"/>
      <c r="D119" s="1"/>
      <c r="E119" s="1"/>
      <c r="F119" s="1"/>
      <c r="G119" s="1"/>
      <c r="H119" s="1"/>
    </row>
    <row r="120" spans="2:8" x14ac:dyDescent="0.3">
      <c r="B120" s="25"/>
      <c r="D120" s="1"/>
      <c r="E120" s="1"/>
      <c r="F120" s="1"/>
      <c r="G120" s="1"/>
      <c r="H120" s="1"/>
    </row>
    <row r="121" spans="2:8" x14ac:dyDescent="0.3">
      <c r="B121" s="25"/>
      <c r="D121" s="1"/>
      <c r="E121" s="1"/>
      <c r="F121" s="1"/>
      <c r="G121" s="1"/>
      <c r="H121" s="1"/>
    </row>
    <row r="122" spans="2:8" x14ac:dyDescent="0.3">
      <c r="B122" s="5" t="s">
        <v>1900</v>
      </c>
      <c r="D122" s="1"/>
      <c r="E122" s="1"/>
      <c r="F122" s="1"/>
      <c r="G122" s="1"/>
      <c r="H122" s="1"/>
    </row>
    <row r="123" spans="2:8" x14ac:dyDescent="0.3">
      <c r="B123" s="39"/>
      <c r="D123" s="1"/>
      <c r="E123" s="1"/>
      <c r="F123" s="1"/>
      <c r="G123" s="1"/>
      <c r="H123" s="1"/>
    </row>
    <row r="124" spans="2:8" x14ac:dyDescent="0.3">
      <c r="B124" s="39" t="s">
        <v>1907</v>
      </c>
      <c r="D124" s="1"/>
      <c r="E124" s="1"/>
      <c r="F124" s="1"/>
      <c r="G124" s="1"/>
      <c r="H124" s="1"/>
    </row>
    <row r="125" spans="2:8" x14ac:dyDescent="0.3">
      <c r="B125" s="39" t="s">
        <v>1901</v>
      </c>
      <c r="D125" s="1"/>
      <c r="E125" s="1"/>
      <c r="F125" s="1"/>
      <c r="G125" s="1"/>
      <c r="H125" s="1"/>
    </row>
    <row r="126" spans="2:8" x14ac:dyDescent="0.3">
      <c r="B126" s="39" t="s">
        <v>1902</v>
      </c>
      <c r="D126" s="1"/>
      <c r="E126" s="1"/>
      <c r="F126" s="1"/>
      <c r="G126" s="1"/>
      <c r="H126" s="1"/>
    </row>
    <row r="127" spans="2:8" x14ac:dyDescent="0.3">
      <c r="B127" s="39" t="s">
        <v>1903</v>
      </c>
      <c r="D127" s="1"/>
      <c r="E127" s="1"/>
      <c r="F127" s="1"/>
      <c r="G127" s="1"/>
      <c r="H127" s="1"/>
    </row>
    <row r="128" spans="2:8" x14ac:dyDescent="0.3">
      <c r="B128" s="39"/>
      <c r="D128" s="1"/>
      <c r="E128" s="1"/>
      <c r="F128" s="1"/>
      <c r="G128" s="1"/>
      <c r="H128" s="1"/>
    </row>
    <row r="129" spans="2:8" x14ac:dyDescent="0.3">
      <c r="B129" s="39" t="s">
        <v>1904</v>
      </c>
      <c r="D129" s="1"/>
      <c r="E129" s="1"/>
      <c r="F129" s="1"/>
      <c r="G129" s="1"/>
      <c r="H129" s="1"/>
    </row>
    <row r="130" spans="2:8" x14ac:dyDescent="0.3">
      <c r="B130" s="39" t="s">
        <v>1905</v>
      </c>
      <c r="D130" s="1"/>
      <c r="E130" s="1"/>
      <c r="F130" s="1"/>
      <c r="G130" s="1"/>
      <c r="H130" s="1"/>
    </row>
    <row r="131" spans="2:8" x14ac:dyDescent="0.3">
      <c r="B131" s="39" t="s">
        <v>1906</v>
      </c>
      <c r="D131" s="1"/>
      <c r="E131" s="1"/>
      <c r="F131" s="1"/>
      <c r="G131" s="1"/>
      <c r="H131" s="1"/>
    </row>
    <row r="132" spans="2:8" x14ac:dyDescent="0.3">
      <c r="B132" s="39"/>
      <c r="D132" s="1"/>
      <c r="E132" s="1"/>
      <c r="F132" s="1"/>
      <c r="G132" s="1"/>
      <c r="H132" s="1"/>
    </row>
    <row r="133" spans="2:8" x14ac:dyDescent="0.3">
      <c r="B133" s="39" t="s">
        <v>1908</v>
      </c>
      <c r="D133" s="1"/>
      <c r="E133" s="1"/>
      <c r="F133" s="1"/>
      <c r="G133" s="1"/>
      <c r="H133" s="1"/>
    </row>
    <row r="134" spans="2:8" x14ac:dyDescent="0.3">
      <c r="B134" s="39"/>
      <c r="D134" s="1"/>
      <c r="E134" s="1"/>
      <c r="F134" s="1"/>
      <c r="G134" s="1"/>
      <c r="H134" s="1"/>
    </row>
    <row r="135" spans="2:8" x14ac:dyDescent="0.3">
      <c r="D135" s="1"/>
      <c r="E135" s="1"/>
      <c r="F135" s="1"/>
      <c r="G135" s="1"/>
      <c r="H135" s="1"/>
    </row>
    <row r="136" spans="2:8" x14ac:dyDescent="0.3">
      <c r="D136" s="1"/>
      <c r="E136" s="1"/>
      <c r="F136" s="1"/>
      <c r="G136" s="1"/>
      <c r="H136" s="1"/>
    </row>
    <row r="137" spans="2:8" x14ac:dyDescent="0.3">
      <c r="B137"/>
      <c r="D137" s="1"/>
      <c r="E137" s="1"/>
      <c r="F137" s="1"/>
      <c r="G137" s="1"/>
      <c r="H137" s="1"/>
    </row>
    <row r="138" spans="2:8" x14ac:dyDescent="0.3">
      <c r="B138"/>
      <c r="D138" s="1"/>
      <c r="E138" s="1"/>
      <c r="F138" s="1"/>
      <c r="G138" s="1"/>
      <c r="H138" s="1"/>
    </row>
    <row r="139" spans="2:8" x14ac:dyDescent="0.3">
      <c r="B139"/>
      <c r="D139" s="1"/>
      <c r="E139" s="1"/>
      <c r="F139" s="1"/>
      <c r="G139" s="1"/>
      <c r="H139" s="1"/>
    </row>
    <row r="140" spans="2:8" x14ac:dyDescent="0.3">
      <c r="D140" s="1"/>
      <c r="E140" s="1"/>
      <c r="F140" s="1"/>
      <c r="G140" s="1"/>
      <c r="H140" s="1"/>
    </row>
    <row r="141" spans="2:8" x14ac:dyDescent="0.3">
      <c r="D141" s="1"/>
      <c r="E141" s="1"/>
      <c r="F141" s="1"/>
      <c r="G141" s="1"/>
      <c r="H141" s="1"/>
    </row>
    <row r="142" spans="2:8" x14ac:dyDescent="0.3">
      <c r="D142" s="1"/>
      <c r="E142" s="1"/>
      <c r="F142" s="1"/>
      <c r="G142" s="1"/>
      <c r="H142" s="1"/>
    </row>
    <row r="143" spans="2:8" x14ac:dyDescent="0.3">
      <c r="D143" s="1"/>
      <c r="E143" s="1"/>
      <c r="F143" s="1"/>
      <c r="G143" s="1"/>
      <c r="H143" s="1"/>
    </row>
    <row r="144" spans="2:8" x14ac:dyDescent="0.3">
      <c r="D144" s="1"/>
      <c r="E144" s="1"/>
      <c r="F144" s="1"/>
      <c r="G144" s="1"/>
      <c r="H144" s="1"/>
    </row>
    <row r="145" spans="4:8" x14ac:dyDescent="0.3">
      <c r="D145" s="1"/>
      <c r="E145" s="1"/>
      <c r="F145" s="1"/>
      <c r="G145" s="1"/>
      <c r="H145" s="1"/>
    </row>
    <row r="146" spans="4:8" x14ac:dyDescent="0.3">
      <c r="D146" s="1"/>
      <c r="E146" s="1"/>
      <c r="F146" s="1"/>
      <c r="G146" s="1"/>
      <c r="H146" s="1"/>
    </row>
    <row r="147" spans="4:8" x14ac:dyDescent="0.3">
      <c r="D147" s="1"/>
      <c r="E147" s="1"/>
      <c r="F147" s="1"/>
      <c r="G147" s="1"/>
      <c r="H147" s="1"/>
    </row>
    <row r="148" spans="4:8" x14ac:dyDescent="0.3">
      <c r="D148" s="1"/>
      <c r="E148" s="1"/>
      <c r="F148" s="1"/>
      <c r="G148" s="1"/>
      <c r="H148" s="1"/>
    </row>
    <row r="149" spans="4:8" x14ac:dyDescent="0.3">
      <c r="D149" s="1"/>
      <c r="E149" s="1"/>
      <c r="F149" s="1"/>
      <c r="G149" s="1"/>
      <c r="H149" s="1"/>
    </row>
    <row r="150" spans="4:8" x14ac:dyDescent="0.3">
      <c r="D150" s="1"/>
      <c r="E150" s="1"/>
      <c r="F150" s="1"/>
      <c r="G150" s="1"/>
      <c r="H150" s="1"/>
    </row>
    <row r="151" spans="4:8" x14ac:dyDescent="0.3">
      <c r="D151" s="1"/>
      <c r="E151" s="1"/>
      <c r="F151" s="1"/>
      <c r="G151" s="1"/>
      <c r="H151" s="1"/>
    </row>
    <row r="152" spans="4:8" x14ac:dyDescent="0.3">
      <c r="D152" s="1"/>
      <c r="E152" s="1"/>
      <c r="F152" s="1"/>
      <c r="G152" s="1"/>
      <c r="H152" s="1"/>
    </row>
  </sheetData>
  <sheetProtection algorithmName="SHA-512" hashValue="9CpODTq3/IanB0cg8LwT5c6teHFf2IzAam6Rx/2fDL/j7YV72E3m2X5NOFJUhMKrBqknumCbYW4BMjUwJzEpvg==" saltValue="lasra3DAMrm66T6MGGzLaw==" spinCount="100000" sheet="1" insertHyperlinks="0"/>
  <mergeCells count="4">
    <mergeCell ref="A1:L1"/>
    <mergeCell ref="A2:B2"/>
    <mergeCell ref="A3:I3"/>
    <mergeCell ref="A85:G85"/>
  </mergeCells>
  <hyperlinks>
    <hyperlink ref="B116" r:id="rId1" xr:uid="{6E42B4FB-5157-4A70-A297-5F97A69FD06B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9D0B-9E3C-4A0A-86D6-BF7D10871974}">
  <sheetPr codeName="Tabelle30">
    <pageSetUpPr fitToPage="1"/>
  </sheetPr>
  <dimension ref="A1:L115"/>
  <sheetViews>
    <sheetView zoomScale="80" zoomScaleNormal="80" workbookViewId="0">
      <pane ySplit="6" topLeftCell="A7" activePane="bottomLeft" state="frozen"/>
      <selection activeCell="B45" sqref="B45"/>
      <selection pane="bottomLeft" activeCell="B72" sqref="B72:B115"/>
    </sheetView>
  </sheetViews>
  <sheetFormatPr baseColWidth="10" defaultRowHeight="14.4" x14ac:dyDescent="0.3"/>
  <cols>
    <col min="1" max="1" width="10.44140625" customWidth="1"/>
    <col min="2" max="2" width="126.77734375" style="2" customWidth="1"/>
    <col min="3" max="3" width="7.77734375" style="2" customWidth="1"/>
    <col min="4" max="9" width="5.88671875" style="1" customWidth="1"/>
    <col min="10" max="10" width="22.88671875" style="1" customWidth="1"/>
    <col min="11" max="11" width="10.88671875" customWidth="1"/>
    <col min="12" max="12" width="32.5546875" customWidth="1"/>
    <col min="14" max="14" width="13.88671875" bestFit="1" customWidth="1"/>
  </cols>
  <sheetData>
    <row r="1" spans="1:12" ht="30" customHeight="1" x14ac:dyDescent="0.3">
      <c r="A1" s="229" t="s">
        <v>1852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30" customHeight="1" x14ac:dyDescent="0.3">
      <c r="A2" s="231" t="s">
        <v>1988</v>
      </c>
      <c r="B2" s="229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95" customHeight="1" x14ac:dyDescent="0.3">
      <c r="A3" s="231"/>
      <c r="B3" s="231"/>
      <c r="C3" s="231"/>
      <c r="D3" s="231"/>
      <c r="E3" s="49"/>
      <c r="F3" s="49"/>
      <c r="G3" s="49"/>
      <c r="H3" s="49"/>
      <c r="I3" s="49"/>
      <c r="J3" s="45"/>
      <c r="K3" s="43"/>
      <c r="L3" s="43"/>
    </row>
    <row r="4" spans="1:12" ht="19.95" customHeight="1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70"/>
      <c r="D5" s="70"/>
      <c r="E5" s="70"/>
      <c r="F5" s="70"/>
      <c r="G5" s="70"/>
      <c r="H5" s="70"/>
      <c r="I5" s="70"/>
      <c r="J5" s="71"/>
      <c r="K5" s="70"/>
      <c r="L5" s="71" t="s">
        <v>0</v>
      </c>
    </row>
    <row r="6" spans="1:12" x14ac:dyDescent="0.3">
      <c r="A6" s="40"/>
      <c r="B6" s="39"/>
      <c r="C6" s="39"/>
      <c r="D6" s="38"/>
      <c r="E6" s="38"/>
      <c r="F6" s="38"/>
      <c r="G6" s="38"/>
      <c r="H6" s="38"/>
      <c r="I6" s="38"/>
      <c r="J6" s="38"/>
      <c r="K6" s="37"/>
      <c r="L6" s="37"/>
    </row>
    <row r="7" spans="1:12" ht="20.399999999999999" x14ac:dyDescent="0.35">
      <c r="A7" s="2"/>
      <c r="B7" s="198" t="s">
        <v>1828</v>
      </c>
      <c r="C7" s="194"/>
      <c r="D7" s="195"/>
      <c r="E7" s="195"/>
      <c r="F7" s="195"/>
      <c r="G7" s="195"/>
      <c r="H7" s="195"/>
      <c r="I7" s="195"/>
      <c r="J7" s="195"/>
      <c r="K7" s="199"/>
      <c r="L7" s="192">
        <v>5000000</v>
      </c>
    </row>
    <row r="8" spans="1:12" ht="13.2" customHeight="1" x14ac:dyDescent="0.35">
      <c r="A8" s="17"/>
      <c r="B8" s="162"/>
      <c r="C8" s="19"/>
      <c r="D8" s="18"/>
      <c r="E8" s="18"/>
      <c r="F8" s="18"/>
      <c r="G8" s="18"/>
      <c r="H8" s="18"/>
      <c r="I8" s="18"/>
      <c r="J8" s="18"/>
      <c r="K8" s="16"/>
      <c r="L8" s="16"/>
    </row>
    <row r="9" spans="1:12" ht="21" customHeight="1" x14ac:dyDescent="0.35">
      <c r="A9" s="2"/>
      <c r="B9" s="132" t="s">
        <v>1829</v>
      </c>
      <c r="C9" s="8"/>
      <c r="D9" s="7"/>
      <c r="E9" s="7"/>
      <c r="F9" s="7"/>
      <c r="G9" s="7"/>
      <c r="H9" s="7"/>
      <c r="I9" s="7"/>
      <c r="J9" s="7"/>
      <c r="K9" s="20"/>
      <c r="L9" s="14">
        <v>10000000</v>
      </c>
    </row>
    <row r="10" spans="1:12" ht="21" x14ac:dyDescent="0.35">
      <c r="A10" s="17"/>
      <c r="B10" s="162"/>
      <c r="C10" s="19"/>
      <c r="D10" s="18"/>
      <c r="E10" s="18"/>
      <c r="F10" s="18"/>
      <c r="G10" s="18"/>
      <c r="H10" s="18"/>
      <c r="I10" s="18"/>
      <c r="J10" s="18"/>
      <c r="K10" s="16"/>
      <c r="L10" s="16"/>
    </row>
    <row r="11" spans="1:12" ht="20.399999999999999" x14ac:dyDescent="0.35">
      <c r="A11" s="2"/>
      <c r="B11" s="132" t="s">
        <v>1830</v>
      </c>
      <c r="C11" s="8"/>
      <c r="D11" s="7"/>
      <c r="E11" s="7"/>
      <c r="F11" s="7"/>
      <c r="G11" s="7"/>
      <c r="H11" s="7"/>
      <c r="I11" s="7"/>
      <c r="J11" s="134">
        <v>17000</v>
      </c>
      <c r="K11" s="26"/>
      <c r="L11" s="20"/>
    </row>
    <row r="12" spans="1:12" ht="21" x14ac:dyDescent="0.35">
      <c r="A12" s="17"/>
      <c r="B12" s="162"/>
      <c r="C12" s="19"/>
      <c r="D12" s="18"/>
      <c r="E12" s="18"/>
      <c r="F12" s="18"/>
      <c r="G12" s="18"/>
      <c r="H12" s="18"/>
      <c r="I12" s="18"/>
      <c r="J12" s="18"/>
      <c r="K12" s="16"/>
      <c r="L12" s="16"/>
    </row>
    <row r="13" spans="1:12" ht="20.399999999999999" x14ac:dyDescent="0.35">
      <c r="A13" s="2"/>
      <c r="B13" s="132" t="s">
        <v>1831</v>
      </c>
      <c r="C13" s="8"/>
      <c r="D13" s="7"/>
      <c r="E13" s="7"/>
      <c r="F13" s="7"/>
      <c r="G13" s="7"/>
      <c r="H13" s="7"/>
      <c r="I13" s="7"/>
      <c r="J13" s="14">
        <v>9000</v>
      </c>
      <c r="K13" s="26"/>
      <c r="L13" s="20"/>
    </row>
    <row r="14" spans="1:12" ht="21" x14ac:dyDescent="0.35">
      <c r="A14" s="17"/>
      <c r="B14" s="162"/>
      <c r="C14" s="19"/>
      <c r="D14" s="18"/>
      <c r="E14" s="18"/>
      <c r="F14" s="18"/>
      <c r="G14" s="18"/>
      <c r="H14" s="18"/>
      <c r="I14" s="18"/>
      <c r="J14" s="18"/>
      <c r="K14" s="16"/>
      <c r="L14" s="16"/>
    </row>
    <row r="15" spans="1:12" ht="20.399999999999999" x14ac:dyDescent="0.35">
      <c r="A15" s="2"/>
      <c r="B15" s="132" t="s">
        <v>1832</v>
      </c>
      <c r="C15" s="8"/>
      <c r="D15" s="7"/>
      <c r="E15" s="7"/>
      <c r="F15" s="7"/>
      <c r="G15" s="7"/>
      <c r="H15" s="7"/>
      <c r="I15" s="7"/>
      <c r="J15" s="14">
        <v>6000</v>
      </c>
      <c r="K15" s="26"/>
      <c r="L15" s="20"/>
    </row>
    <row r="16" spans="1:12" ht="21" x14ac:dyDescent="0.35">
      <c r="A16" s="17"/>
      <c r="B16" s="162"/>
      <c r="C16" s="19"/>
      <c r="D16" s="18"/>
      <c r="E16" s="18"/>
      <c r="F16" s="18"/>
      <c r="G16" s="18"/>
      <c r="H16" s="18"/>
      <c r="I16" s="18"/>
      <c r="J16" s="18"/>
      <c r="K16" s="16"/>
      <c r="L16" s="16"/>
    </row>
    <row r="17" spans="1:12" ht="20.399999999999999" x14ac:dyDescent="0.35">
      <c r="A17" s="2"/>
      <c r="B17" s="132" t="s">
        <v>1787</v>
      </c>
      <c r="C17" s="8"/>
      <c r="D17" s="7"/>
      <c r="E17" s="7"/>
      <c r="F17" s="7"/>
      <c r="G17" s="7"/>
      <c r="H17" s="7"/>
      <c r="I17" s="7"/>
      <c r="J17" s="14">
        <v>6000</v>
      </c>
      <c r="K17" s="26"/>
      <c r="L17" s="20"/>
    </row>
    <row r="18" spans="1:12" ht="21" x14ac:dyDescent="0.35">
      <c r="A18" s="17"/>
      <c r="B18" s="162"/>
      <c r="C18" s="19"/>
      <c r="D18" s="18"/>
      <c r="E18" s="18"/>
      <c r="F18" s="18"/>
      <c r="G18" s="18"/>
      <c r="H18" s="18"/>
      <c r="I18" s="18"/>
      <c r="J18" s="18"/>
      <c r="K18" s="16"/>
      <c r="L18" s="16"/>
    </row>
    <row r="19" spans="1:12" ht="20.399999999999999" x14ac:dyDescent="0.35">
      <c r="A19" s="2"/>
      <c r="B19" s="193" t="s">
        <v>1833</v>
      </c>
      <c r="C19" s="194"/>
      <c r="D19" s="195"/>
      <c r="E19" s="195"/>
      <c r="F19" s="195"/>
      <c r="G19" s="195"/>
      <c r="H19" s="195"/>
      <c r="I19" s="195"/>
      <c r="J19" s="196"/>
      <c r="K19" s="197"/>
      <c r="L19" s="192">
        <v>2000000</v>
      </c>
    </row>
    <row r="20" spans="1:12" ht="20.399999999999999" x14ac:dyDescent="0.35">
      <c r="A20" s="39"/>
      <c r="B20" s="135"/>
      <c r="C20" s="39"/>
      <c r="D20" s="38"/>
      <c r="E20" s="38"/>
      <c r="F20" s="38"/>
      <c r="G20" s="38"/>
      <c r="H20" s="38"/>
      <c r="I20" s="38"/>
      <c r="J20" s="38"/>
      <c r="K20" s="37"/>
      <c r="L20" s="37"/>
    </row>
    <row r="21" spans="1:12" ht="20.399999999999999" x14ac:dyDescent="0.35">
      <c r="A21" s="2"/>
      <c r="B21" s="193" t="s">
        <v>1834</v>
      </c>
      <c r="C21" s="194"/>
      <c r="D21" s="195"/>
      <c r="E21" s="195"/>
      <c r="F21" s="195"/>
      <c r="G21" s="195"/>
      <c r="H21" s="195"/>
      <c r="I21" s="195"/>
      <c r="J21" s="196"/>
      <c r="K21" s="197"/>
      <c r="L21" s="192">
        <v>300000</v>
      </c>
    </row>
    <row r="22" spans="1:12" ht="21" x14ac:dyDescent="0.35">
      <c r="A22" s="17"/>
      <c r="B22" s="162"/>
      <c r="C22" s="19"/>
      <c r="D22" s="18"/>
      <c r="E22" s="18"/>
      <c r="F22" s="18"/>
      <c r="G22" s="18"/>
      <c r="H22" s="18"/>
      <c r="I22" s="18"/>
      <c r="J22" s="18"/>
      <c r="K22" s="16"/>
      <c r="L22" s="16"/>
    </row>
    <row r="23" spans="1:12" ht="20.399999999999999" x14ac:dyDescent="0.35">
      <c r="A23" s="2"/>
      <c r="B23" s="132" t="s">
        <v>1835</v>
      </c>
      <c r="C23" s="8"/>
      <c r="D23" s="7"/>
      <c r="E23" s="7"/>
      <c r="F23" s="7"/>
      <c r="G23" s="7"/>
      <c r="H23" s="7"/>
      <c r="I23" s="7"/>
      <c r="J23" s="7"/>
      <c r="K23" s="26"/>
      <c r="L23" s="14">
        <v>2000000</v>
      </c>
    </row>
    <row r="24" spans="1:12" ht="21" x14ac:dyDescent="0.35">
      <c r="A24" s="17"/>
      <c r="B24" s="162"/>
      <c r="C24" s="19"/>
      <c r="D24" s="18"/>
      <c r="E24" s="18"/>
      <c r="F24" s="18"/>
      <c r="G24" s="18"/>
      <c r="H24" s="18"/>
      <c r="I24" s="18"/>
      <c r="J24" s="18"/>
      <c r="K24" s="16"/>
      <c r="L24" s="16"/>
    </row>
    <row r="25" spans="1:12" ht="20.399999999999999" x14ac:dyDescent="0.35">
      <c r="A25" s="2"/>
      <c r="B25" s="198" t="s">
        <v>1943</v>
      </c>
      <c r="C25" s="194"/>
      <c r="D25" s="195"/>
      <c r="E25" s="195"/>
      <c r="F25" s="195"/>
      <c r="G25" s="195"/>
      <c r="H25" s="195"/>
      <c r="I25" s="195"/>
      <c r="J25" s="195"/>
      <c r="K25" s="197"/>
      <c r="L25" s="192">
        <f>2000000</f>
        <v>2000000</v>
      </c>
    </row>
    <row r="26" spans="1:12" ht="21" x14ac:dyDescent="0.35">
      <c r="A26" s="17"/>
      <c r="B26" s="162"/>
      <c r="C26" s="19"/>
      <c r="D26" s="18"/>
      <c r="E26" s="18"/>
      <c r="F26" s="18"/>
      <c r="G26" s="18"/>
      <c r="H26" s="18"/>
      <c r="I26" s="18"/>
      <c r="J26" s="18"/>
      <c r="K26" s="16"/>
      <c r="L26" s="16"/>
    </row>
    <row r="27" spans="1:12" ht="20.399999999999999" x14ac:dyDescent="0.35">
      <c r="A27" s="2"/>
      <c r="B27" s="132" t="s">
        <v>1836</v>
      </c>
      <c r="C27" s="8"/>
      <c r="D27" s="7"/>
      <c r="E27" s="7"/>
      <c r="F27" s="7"/>
      <c r="G27" s="7"/>
      <c r="H27" s="7"/>
      <c r="I27" s="7"/>
      <c r="J27" s="7"/>
      <c r="K27" s="26"/>
      <c r="L27" s="14">
        <v>2500000</v>
      </c>
    </row>
    <row r="28" spans="1:12" ht="21" x14ac:dyDescent="0.35">
      <c r="A28" s="17"/>
      <c r="B28" s="162"/>
      <c r="C28" s="19"/>
      <c r="D28" s="18"/>
      <c r="E28" s="18"/>
      <c r="F28" s="18"/>
      <c r="G28" s="18"/>
      <c r="H28" s="18"/>
      <c r="I28" s="18"/>
      <c r="J28" s="18"/>
      <c r="K28" s="16"/>
      <c r="L28" s="16"/>
    </row>
    <row r="29" spans="1:12" ht="20.399999999999999" x14ac:dyDescent="0.35">
      <c r="A29" s="2"/>
      <c r="B29" s="198" t="s">
        <v>1837</v>
      </c>
      <c r="C29" s="194"/>
      <c r="D29" s="195"/>
      <c r="E29" s="195"/>
      <c r="F29" s="195"/>
      <c r="G29" s="195"/>
      <c r="H29" s="195"/>
      <c r="I29" s="195"/>
      <c r="J29" s="195"/>
      <c r="K29" s="197"/>
      <c r="L29" s="192">
        <v>2000000</v>
      </c>
    </row>
    <row r="30" spans="1:12" ht="21" x14ac:dyDescent="0.35">
      <c r="A30" s="17"/>
      <c r="B30" s="162"/>
      <c r="C30" s="19"/>
      <c r="D30" s="18"/>
      <c r="E30" s="18"/>
      <c r="F30" s="18"/>
      <c r="G30" s="18"/>
      <c r="H30" s="18"/>
      <c r="I30" s="18"/>
      <c r="J30" s="18"/>
      <c r="K30" s="16"/>
      <c r="L30" s="16"/>
    </row>
    <row r="31" spans="1:12" ht="21" x14ac:dyDescent="0.35">
      <c r="A31" s="2"/>
      <c r="B31" s="132" t="s">
        <v>1838</v>
      </c>
      <c r="C31" s="8"/>
      <c r="D31" s="26"/>
      <c r="E31" s="26"/>
      <c r="F31" s="26"/>
      <c r="G31" s="26"/>
      <c r="H31" s="26"/>
      <c r="I31" s="26"/>
      <c r="J31" s="7"/>
      <c r="K31" s="26"/>
      <c r="L31" s="52">
        <v>0</v>
      </c>
    </row>
    <row r="32" spans="1:12" ht="21" x14ac:dyDescent="0.35">
      <c r="A32" s="17"/>
      <c r="B32" s="162"/>
      <c r="C32" s="19"/>
      <c r="D32" s="18"/>
      <c r="E32" s="18"/>
      <c r="F32" s="18"/>
      <c r="G32" s="18"/>
      <c r="H32" s="18"/>
      <c r="I32" s="18"/>
      <c r="J32" s="18"/>
      <c r="K32" s="16"/>
      <c r="L32" s="16"/>
    </row>
    <row r="33" spans="1:12" ht="20.399999999999999" x14ac:dyDescent="0.35">
      <c r="A33" s="2"/>
      <c r="B33" s="198" t="s">
        <v>1839</v>
      </c>
      <c r="C33" s="194"/>
      <c r="D33" s="195"/>
      <c r="E33" s="195"/>
      <c r="F33" s="195"/>
      <c r="G33" s="195"/>
      <c r="H33" s="195"/>
      <c r="I33" s="195"/>
      <c r="J33" s="195"/>
      <c r="K33" s="197"/>
      <c r="L33" s="192">
        <v>5000000</v>
      </c>
    </row>
    <row r="34" spans="1:12" ht="21" x14ac:dyDescent="0.35">
      <c r="A34" s="17"/>
      <c r="B34" s="162"/>
      <c r="C34" s="19"/>
      <c r="D34" s="18"/>
      <c r="E34" s="18"/>
      <c r="F34" s="18"/>
      <c r="G34" s="18"/>
      <c r="H34" s="18"/>
      <c r="I34" s="18"/>
      <c r="J34" s="18"/>
      <c r="K34" s="16"/>
      <c r="L34" s="16"/>
    </row>
    <row r="35" spans="1:12" ht="20.399999999999999" x14ac:dyDescent="0.35">
      <c r="A35" s="2"/>
      <c r="B35" s="198" t="s">
        <v>1844</v>
      </c>
      <c r="C35" s="194"/>
      <c r="D35" s="195"/>
      <c r="E35" s="195"/>
      <c r="F35" s="195"/>
      <c r="G35" s="195"/>
      <c r="H35" s="195"/>
      <c r="I35" s="195"/>
      <c r="J35" s="195"/>
      <c r="K35" s="197"/>
      <c r="L35" s="200">
        <v>200000</v>
      </c>
    </row>
    <row r="36" spans="1:12" ht="21" x14ac:dyDescent="0.35">
      <c r="A36" s="17"/>
      <c r="B36" s="162"/>
      <c r="C36" s="19"/>
      <c r="D36" s="18"/>
      <c r="E36" s="18"/>
      <c r="F36" s="18"/>
      <c r="G36" s="18"/>
      <c r="H36" s="18"/>
      <c r="I36" s="18"/>
      <c r="J36" s="18"/>
      <c r="K36" s="16"/>
      <c r="L36" s="16"/>
    </row>
    <row r="37" spans="1:12" ht="20.399999999999999" x14ac:dyDescent="0.35">
      <c r="A37" s="2"/>
      <c r="B37" s="132" t="s">
        <v>1845</v>
      </c>
      <c r="C37" s="8"/>
      <c r="D37" s="7"/>
      <c r="E37" s="7"/>
      <c r="F37" s="7"/>
      <c r="G37" s="7"/>
      <c r="H37" s="7"/>
      <c r="I37" s="7"/>
      <c r="J37" s="7"/>
      <c r="K37" s="26"/>
      <c r="L37" s="52">
        <v>1000000</v>
      </c>
    </row>
    <row r="38" spans="1:12" ht="21" x14ac:dyDescent="0.35">
      <c r="A38" s="17"/>
      <c r="B38" s="162"/>
      <c r="C38" s="19"/>
      <c r="D38" s="18"/>
      <c r="E38" s="18"/>
      <c r="F38" s="18"/>
      <c r="G38" s="18"/>
      <c r="H38" s="18"/>
      <c r="I38" s="18"/>
      <c r="J38" s="18"/>
      <c r="K38" s="16"/>
      <c r="L38" s="16"/>
    </row>
    <row r="39" spans="1:12" ht="21" thickBot="1" x14ac:dyDescent="0.4">
      <c r="A39" s="2"/>
      <c r="B39" s="190" t="s">
        <v>1857</v>
      </c>
      <c r="C39" s="8"/>
      <c r="D39" s="7"/>
      <c r="E39" s="7"/>
      <c r="F39" s="7"/>
      <c r="G39" s="7"/>
      <c r="H39" s="7"/>
      <c r="I39" s="7"/>
      <c r="J39" s="7"/>
      <c r="K39" s="26"/>
      <c r="L39" s="191">
        <f>L7+L9+L19+L21+L23+L25+L27+L29+L33+L35+L37</f>
        <v>32000000</v>
      </c>
    </row>
    <row r="40" spans="1:12" ht="21.6" thickTop="1" x14ac:dyDescent="0.35">
      <c r="A40" s="17"/>
      <c r="B40" s="162"/>
      <c r="C40" s="19"/>
      <c r="D40" s="18"/>
      <c r="E40" s="18"/>
      <c r="F40" s="18"/>
      <c r="G40" s="18"/>
      <c r="H40" s="18"/>
      <c r="I40" s="18"/>
      <c r="J40" s="18"/>
      <c r="K40" s="16"/>
      <c r="L40" s="16"/>
    </row>
    <row r="41" spans="1:12" ht="22.2" thickBot="1" x14ac:dyDescent="0.45">
      <c r="B41" s="219" t="s">
        <v>1855</v>
      </c>
      <c r="C41" s="15"/>
      <c r="D41" s="11"/>
      <c r="E41" s="11"/>
      <c r="F41" s="11"/>
      <c r="G41" s="11"/>
      <c r="H41" s="11"/>
      <c r="I41" s="11"/>
      <c r="J41" s="11"/>
      <c r="K41" s="201"/>
      <c r="L41" s="220">
        <f>L7+L19+L21+L29+L29+L33+L35</f>
        <v>16500000</v>
      </c>
    </row>
    <row r="42" spans="1:12" ht="21.6" thickTop="1" x14ac:dyDescent="0.35">
      <c r="A42" s="17"/>
      <c r="B42" s="162"/>
      <c r="C42" s="19"/>
      <c r="D42" s="18"/>
      <c r="E42" s="18"/>
      <c r="F42" s="18"/>
      <c r="G42" s="18"/>
      <c r="H42" s="18"/>
      <c r="I42" s="18"/>
      <c r="J42" s="18"/>
      <c r="K42" s="16"/>
      <c r="L42" s="16"/>
    </row>
    <row r="43" spans="1:12" ht="21.6" thickBot="1" x14ac:dyDescent="0.45">
      <c r="B43" s="13" t="s">
        <v>1856</v>
      </c>
      <c r="C43" s="50"/>
      <c r="D43" s="114"/>
      <c r="E43" s="114"/>
      <c r="F43" s="114"/>
      <c r="G43" s="114"/>
      <c r="H43" s="114"/>
      <c r="I43" s="114"/>
      <c r="J43" s="114"/>
      <c r="K43" s="63"/>
      <c r="L43" s="169">
        <f>L9+L23+L25+L27+L37</f>
        <v>17500000</v>
      </c>
    </row>
    <row r="44" spans="1:12" ht="21.6" thickTop="1" x14ac:dyDescent="0.35">
      <c r="A44" s="17"/>
      <c r="B44" s="162"/>
      <c r="C44" s="19"/>
      <c r="D44" s="18"/>
      <c r="E44" s="18"/>
      <c r="F44" s="18"/>
      <c r="G44" s="18"/>
      <c r="H44" s="18"/>
      <c r="I44" s="18"/>
      <c r="J44" s="18"/>
      <c r="K44" s="16"/>
      <c r="L44" s="16"/>
    </row>
    <row r="45" spans="1:12" x14ac:dyDescent="0.3">
      <c r="A45" s="2"/>
      <c r="J45" s="7"/>
      <c r="K45" s="26"/>
      <c r="L45" s="142"/>
    </row>
    <row r="46" spans="1:12" x14ac:dyDescent="0.3">
      <c r="A46" s="2"/>
      <c r="J46" s="7"/>
      <c r="K46" s="26"/>
      <c r="L46" s="142"/>
    </row>
    <row r="47" spans="1:12" x14ac:dyDescent="0.3">
      <c r="A47" s="2"/>
      <c r="J47" s="7"/>
      <c r="K47" s="26"/>
      <c r="L47" s="142"/>
    </row>
    <row r="48" spans="1:12" x14ac:dyDescent="0.3">
      <c r="A48" s="2"/>
      <c r="J48" s="7"/>
      <c r="K48" s="26"/>
      <c r="L48" s="142"/>
    </row>
    <row r="49" spans="1:12" ht="18" customHeight="1" x14ac:dyDescent="0.3">
      <c r="A49" s="5"/>
      <c r="B49" s="5"/>
      <c r="C49" s="5"/>
      <c r="D49" s="42"/>
      <c r="E49" s="42"/>
      <c r="F49" s="42"/>
      <c r="G49" s="42"/>
      <c r="H49" s="42"/>
      <c r="I49" s="42"/>
      <c r="J49" s="42"/>
      <c r="K49" s="41"/>
      <c r="L49" s="41"/>
    </row>
    <row r="50" spans="1:12" ht="18" customHeight="1" x14ac:dyDescent="0.3">
      <c r="A50" s="49" t="s">
        <v>1939</v>
      </c>
      <c r="B50" s="49"/>
      <c r="C50" s="49"/>
      <c r="D50" s="49"/>
      <c r="E50" s="49"/>
      <c r="F50" s="49"/>
      <c r="G50" s="45"/>
      <c r="H50" s="43"/>
      <c r="I50" s="43"/>
      <c r="J50" s="43"/>
      <c r="K50" s="43"/>
      <c r="L50" s="43"/>
    </row>
    <row r="51" spans="1:12" ht="18" customHeight="1" x14ac:dyDescent="0.3">
      <c r="A51" s="49" t="s">
        <v>1944</v>
      </c>
      <c r="B51" s="49"/>
      <c r="C51" s="49"/>
      <c r="D51" s="49"/>
      <c r="E51" s="49"/>
      <c r="F51" s="49"/>
      <c r="G51" s="45"/>
      <c r="H51" s="43"/>
      <c r="I51" s="43"/>
      <c r="J51" s="43"/>
      <c r="K51" s="43"/>
      <c r="L51" s="43"/>
    </row>
    <row r="52" spans="1:12" ht="18" customHeight="1" x14ac:dyDescent="0.3">
      <c r="A52" s="49" t="s">
        <v>1952</v>
      </c>
      <c r="B52" s="49"/>
      <c r="C52" s="49"/>
      <c r="D52" s="49"/>
      <c r="E52" s="49"/>
      <c r="F52" s="49"/>
      <c r="G52" s="45"/>
      <c r="H52" s="43"/>
      <c r="I52" s="43"/>
      <c r="J52" s="43"/>
      <c r="K52" s="43"/>
      <c r="L52" s="43"/>
    </row>
    <row r="53" spans="1:12" ht="18" customHeight="1" x14ac:dyDescent="0.3">
      <c r="A53" s="49" t="s">
        <v>1949</v>
      </c>
      <c r="B53" s="49"/>
      <c r="C53" s="49"/>
      <c r="D53" s="49"/>
      <c r="E53" s="49"/>
      <c r="F53" s="49"/>
      <c r="G53" s="45"/>
      <c r="H53" s="43"/>
      <c r="I53" s="43"/>
      <c r="J53" s="43"/>
      <c r="K53" s="43"/>
      <c r="L53" s="43"/>
    </row>
    <row r="54" spans="1:12" ht="18" customHeight="1" x14ac:dyDescent="0.3">
      <c r="A54" s="49" t="s">
        <v>2012</v>
      </c>
      <c r="B54" s="49"/>
      <c r="C54" s="49"/>
      <c r="D54" s="49"/>
      <c r="E54" s="49"/>
      <c r="F54" s="49"/>
      <c r="G54" s="45"/>
      <c r="H54" s="43"/>
      <c r="I54" s="43"/>
      <c r="J54" s="43"/>
      <c r="K54" s="43"/>
      <c r="L54" s="43"/>
    </row>
    <row r="55" spans="1:12" ht="18" customHeight="1" x14ac:dyDescent="0.3">
      <c r="A55" s="227" t="s">
        <v>1950</v>
      </c>
      <c r="B55" s="49"/>
      <c r="C55" s="49"/>
      <c r="D55" s="49"/>
      <c r="E55" s="49"/>
      <c r="F55" s="49"/>
      <c r="G55" s="45"/>
      <c r="H55" s="43"/>
      <c r="I55" s="43"/>
      <c r="J55" s="43"/>
      <c r="K55" s="43"/>
      <c r="L55" s="43"/>
    </row>
    <row r="56" spans="1:12" ht="18" customHeight="1" x14ac:dyDescent="0.3">
      <c r="A56" s="227" t="s">
        <v>1954</v>
      </c>
      <c r="B56" s="49"/>
      <c r="C56" s="49"/>
      <c r="D56" s="49"/>
      <c r="E56" s="49"/>
      <c r="F56" s="49"/>
      <c r="G56" s="45"/>
      <c r="H56" s="43"/>
      <c r="I56" s="43"/>
      <c r="J56" s="43"/>
      <c r="K56" s="43"/>
      <c r="L56" s="43"/>
    </row>
    <row r="57" spans="1:12" ht="18" customHeight="1" x14ac:dyDescent="0.3">
      <c r="A57" s="227" t="s">
        <v>1953</v>
      </c>
      <c r="B57" s="49"/>
      <c r="C57" s="49"/>
      <c r="D57" s="49"/>
      <c r="E57" s="49"/>
      <c r="F57" s="49"/>
      <c r="G57" s="45"/>
      <c r="H57" s="43"/>
      <c r="I57" s="43"/>
      <c r="J57" s="43"/>
      <c r="K57" s="43"/>
      <c r="L57" s="43"/>
    </row>
    <row r="58" spans="1:12" ht="18" customHeight="1" x14ac:dyDescent="0.3">
      <c r="A58" s="227" t="s">
        <v>1951</v>
      </c>
      <c r="B58" s="49"/>
      <c r="C58" s="49"/>
      <c r="D58" s="49"/>
      <c r="E58" s="49"/>
      <c r="F58" s="49"/>
      <c r="G58" s="45"/>
      <c r="H58" s="43"/>
      <c r="I58" s="43"/>
      <c r="J58" s="43"/>
      <c r="K58" s="43"/>
      <c r="L58" s="43"/>
    </row>
    <row r="59" spans="1:12" ht="18" customHeight="1" x14ac:dyDescent="0.3">
      <c r="A59" s="49" t="s">
        <v>2011</v>
      </c>
      <c r="B59" s="49"/>
      <c r="C59" s="49"/>
      <c r="D59" s="49"/>
      <c r="E59" s="49"/>
      <c r="F59" s="49"/>
      <c r="G59" s="45"/>
      <c r="H59" s="43"/>
      <c r="I59" s="43"/>
      <c r="J59" s="43"/>
      <c r="K59" s="43"/>
      <c r="L59" s="43"/>
    </row>
    <row r="60" spans="1:12" ht="18" customHeight="1" x14ac:dyDescent="0.3">
      <c r="A60" s="49" t="s">
        <v>1897</v>
      </c>
      <c r="B60" s="49"/>
      <c r="C60" s="49"/>
      <c r="D60" s="49"/>
      <c r="E60" s="49"/>
      <c r="F60" s="49"/>
      <c r="G60" s="45"/>
      <c r="H60" s="43"/>
      <c r="I60" s="43"/>
      <c r="J60" s="43"/>
      <c r="K60" s="43"/>
      <c r="L60" s="43"/>
    </row>
    <row r="61" spans="1:12" ht="18" customHeight="1" x14ac:dyDescent="0.3">
      <c r="A61" s="231" t="s">
        <v>1940</v>
      </c>
      <c r="B61" s="231"/>
      <c r="C61" s="230"/>
      <c r="D61" s="230"/>
      <c r="E61" s="230"/>
      <c r="F61" s="230"/>
      <c r="G61" s="230"/>
      <c r="H61" s="43"/>
      <c r="I61" s="43"/>
      <c r="J61" s="43"/>
      <c r="K61" s="43"/>
      <c r="L61" s="43"/>
    </row>
    <row r="62" spans="1:12" x14ac:dyDescent="0.3">
      <c r="A62" s="5"/>
      <c r="B62" s="5"/>
      <c r="C62" s="5"/>
      <c r="D62" s="42"/>
      <c r="E62" s="42"/>
      <c r="F62" s="42"/>
      <c r="G62" s="42"/>
      <c r="H62" s="42"/>
      <c r="I62" s="42"/>
      <c r="J62" s="42"/>
      <c r="K62" s="41"/>
      <c r="L62" s="41"/>
    </row>
    <row r="63" spans="1:12" x14ac:dyDescent="0.3">
      <c r="A63" s="2"/>
      <c r="J63" s="7"/>
      <c r="K63" s="26"/>
      <c r="L63" s="142"/>
    </row>
    <row r="64" spans="1:12" x14ac:dyDescent="0.3">
      <c r="A64" s="2"/>
      <c r="J64" s="7"/>
      <c r="K64" s="26"/>
      <c r="L64" s="142"/>
    </row>
    <row r="65" spans="1:12" x14ac:dyDescent="0.3">
      <c r="A65" s="2"/>
      <c r="J65" s="7"/>
      <c r="K65" s="26"/>
      <c r="L65" s="142"/>
    </row>
    <row r="66" spans="1:12" x14ac:dyDescent="0.3">
      <c r="A66" s="2"/>
      <c r="J66" s="7"/>
      <c r="K66" s="26"/>
      <c r="L66" s="142"/>
    </row>
    <row r="67" spans="1:12" x14ac:dyDescent="0.3">
      <c r="B67" s="5" t="s">
        <v>1890</v>
      </c>
    </row>
    <row r="68" spans="1:12" x14ac:dyDescent="0.3">
      <c r="B68" s="17"/>
    </row>
    <row r="69" spans="1:12" x14ac:dyDescent="0.3">
      <c r="B69" s="39" t="s">
        <v>1892</v>
      </c>
    </row>
    <row r="70" spans="1:12" x14ac:dyDescent="0.3">
      <c r="B70" s="39" t="s">
        <v>1891</v>
      </c>
    </row>
    <row r="71" spans="1:12" x14ac:dyDescent="0.3">
      <c r="B71" s="17"/>
    </row>
    <row r="76" spans="1:12" x14ac:dyDescent="0.3">
      <c r="B76" s="5" t="s">
        <v>1909</v>
      </c>
    </row>
    <row r="77" spans="1:12" x14ac:dyDescent="0.3">
      <c r="B77" s="39"/>
    </row>
    <row r="78" spans="1:12" x14ac:dyDescent="0.3">
      <c r="B78" s="39" t="s">
        <v>2013</v>
      </c>
    </row>
    <row r="79" spans="1:12" x14ac:dyDescent="0.3">
      <c r="B79" s="39" t="s">
        <v>1895</v>
      </c>
    </row>
    <row r="80" spans="1:12" x14ac:dyDescent="0.3">
      <c r="B80" s="39" t="s">
        <v>1896</v>
      </c>
    </row>
    <row r="81" spans="2:2" x14ac:dyDescent="0.3">
      <c r="B81" s="39" t="s">
        <v>1910</v>
      </c>
    </row>
    <row r="82" spans="2:2" x14ac:dyDescent="0.3">
      <c r="B82" s="17"/>
    </row>
    <row r="83" spans="2:2" x14ac:dyDescent="0.3">
      <c r="B83" s="39" t="s">
        <v>1893</v>
      </c>
    </row>
    <row r="84" spans="2:2" x14ac:dyDescent="0.3">
      <c r="B84" s="39" t="s">
        <v>1894</v>
      </c>
    </row>
    <row r="85" spans="2:2" x14ac:dyDescent="0.3">
      <c r="B85" s="56"/>
    </row>
    <row r="86" spans="2:2" x14ac:dyDescent="0.3">
      <c r="B86"/>
    </row>
    <row r="87" spans="2:2" x14ac:dyDescent="0.3">
      <c r="B87"/>
    </row>
    <row r="88" spans="2:2" x14ac:dyDescent="0.3">
      <c r="B88" s="25"/>
    </row>
    <row r="89" spans="2:2" x14ac:dyDescent="0.3">
      <c r="B89" s="25"/>
    </row>
    <row r="90" spans="2:2" x14ac:dyDescent="0.3">
      <c r="B90" s="5" t="s">
        <v>1898</v>
      </c>
    </row>
    <row r="91" spans="2:2" x14ac:dyDescent="0.3">
      <c r="B91" s="40"/>
    </row>
    <row r="92" spans="2:2" x14ac:dyDescent="0.3">
      <c r="B92" s="111" t="s">
        <v>1899</v>
      </c>
    </row>
    <row r="93" spans="2:2" x14ac:dyDescent="0.3">
      <c r="B93" s="40"/>
    </row>
    <row r="94" spans="2:2" x14ac:dyDescent="0.3">
      <c r="B94" s="25"/>
    </row>
    <row r="95" spans="2:2" x14ac:dyDescent="0.3">
      <c r="B95" s="25"/>
    </row>
    <row r="96" spans="2:2" x14ac:dyDescent="0.3">
      <c r="B96" s="25"/>
    </row>
    <row r="97" spans="2:2" x14ac:dyDescent="0.3">
      <c r="B97" s="25"/>
    </row>
    <row r="98" spans="2:2" x14ac:dyDescent="0.3">
      <c r="B98" s="5" t="s">
        <v>1900</v>
      </c>
    </row>
    <row r="99" spans="2:2" x14ac:dyDescent="0.3">
      <c r="B99" s="39"/>
    </row>
    <row r="100" spans="2:2" x14ac:dyDescent="0.3">
      <c r="B100" s="39" t="s">
        <v>1907</v>
      </c>
    </row>
    <row r="101" spans="2:2" x14ac:dyDescent="0.3">
      <c r="B101" s="39" t="s">
        <v>1901</v>
      </c>
    </row>
    <row r="102" spans="2:2" x14ac:dyDescent="0.3">
      <c r="B102" s="39" t="s">
        <v>1902</v>
      </c>
    </row>
    <row r="103" spans="2:2" x14ac:dyDescent="0.3">
      <c r="B103" s="39" t="s">
        <v>1903</v>
      </c>
    </row>
    <row r="104" spans="2:2" x14ac:dyDescent="0.3">
      <c r="B104" s="39"/>
    </row>
    <row r="105" spans="2:2" x14ac:dyDescent="0.3">
      <c r="B105" s="39" t="s">
        <v>1904</v>
      </c>
    </row>
    <row r="106" spans="2:2" x14ac:dyDescent="0.3">
      <c r="B106" s="39" t="s">
        <v>1905</v>
      </c>
    </row>
    <row r="107" spans="2:2" x14ac:dyDescent="0.3">
      <c r="B107" s="39" t="s">
        <v>1906</v>
      </c>
    </row>
    <row r="108" spans="2:2" x14ac:dyDescent="0.3">
      <c r="B108" s="39"/>
    </row>
    <row r="109" spans="2:2" x14ac:dyDescent="0.3">
      <c r="B109" s="39" t="s">
        <v>1908</v>
      </c>
    </row>
    <row r="110" spans="2:2" x14ac:dyDescent="0.3">
      <c r="B110" s="39"/>
    </row>
    <row r="113" spans="2:2" x14ac:dyDescent="0.3">
      <c r="B113"/>
    </row>
    <row r="114" spans="2:2" x14ac:dyDescent="0.3">
      <c r="B114"/>
    </row>
    <row r="115" spans="2:2" x14ac:dyDescent="0.3">
      <c r="B115"/>
    </row>
  </sheetData>
  <sheetProtection algorithmName="SHA-512" hashValue="EdQzVewtEWScCs/n5qvWVOYigljzzjjHuEK2AEBoTrvUi5xlxavgbU2S9JtNm1GqjNGwx9VKVOMVDx9ZPfRslw==" saltValue="D1DoMWK1VTYbkPuA6dZkRA==" spinCount="100000" sheet="1" insertHyperlinks="0"/>
  <mergeCells count="4">
    <mergeCell ref="A1:L1"/>
    <mergeCell ref="A2:B2"/>
    <mergeCell ref="A3:D3"/>
    <mergeCell ref="A61:G61"/>
  </mergeCells>
  <hyperlinks>
    <hyperlink ref="B92" r:id="rId1" xr:uid="{299F77F3-4917-4198-BDB8-ADCEF822BA76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8C55-64C8-4054-9255-F79DE6670A8F}">
  <sheetPr codeName="Tabelle31">
    <pageSetUpPr fitToPage="1"/>
  </sheetPr>
  <dimension ref="A1:L128"/>
  <sheetViews>
    <sheetView zoomScale="80" zoomScaleNormal="80" workbookViewId="0">
      <pane ySplit="6" topLeftCell="A9" activePane="bottomLeft" state="frozen"/>
      <selection activeCell="B45" sqref="B45"/>
      <selection pane="bottomLeft" activeCell="L26" sqref="L26"/>
    </sheetView>
  </sheetViews>
  <sheetFormatPr baseColWidth="10" defaultRowHeight="14.4" x14ac:dyDescent="0.3"/>
  <cols>
    <col min="1" max="1" width="10.44140625" customWidth="1"/>
    <col min="2" max="2" width="128" style="2" customWidth="1"/>
    <col min="3" max="8" width="7.77734375" style="2" customWidth="1"/>
    <col min="9" max="9" width="7.77734375" style="1" customWidth="1"/>
    <col min="10" max="10" width="23.33203125" style="1" customWidth="1"/>
    <col min="11" max="11" width="11.44140625" customWidth="1"/>
    <col min="12" max="12" width="27.77734375" customWidth="1"/>
    <col min="14" max="14" width="13.88671875" bestFit="1" customWidth="1"/>
  </cols>
  <sheetData>
    <row r="1" spans="1:12" ht="30" customHeight="1" x14ac:dyDescent="0.3">
      <c r="A1" s="229" t="s">
        <v>1853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30" customHeight="1" x14ac:dyDescent="0.3">
      <c r="A2" s="231" t="s">
        <v>1996</v>
      </c>
      <c r="B2" s="229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0" customHeight="1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ht="30" customHeight="1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70"/>
      <c r="D5" s="70"/>
      <c r="E5" s="70"/>
      <c r="F5" s="70"/>
      <c r="G5" s="70"/>
      <c r="H5" s="70"/>
      <c r="I5" s="70"/>
      <c r="J5" s="71"/>
      <c r="K5" s="70"/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/>
      <c r="K6" s="37"/>
      <c r="L6" s="37"/>
    </row>
    <row r="7" spans="1:12" ht="20.399999999999999" x14ac:dyDescent="0.35">
      <c r="A7" s="2"/>
      <c r="B7" s="198" t="s">
        <v>1784</v>
      </c>
      <c r="C7" s="194"/>
      <c r="D7" s="194"/>
      <c r="E7" s="194"/>
      <c r="F7" s="194"/>
      <c r="G7" s="194"/>
      <c r="H7" s="194"/>
      <c r="I7" s="195"/>
      <c r="J7" s="195"/>
      <c r="K7" s="197"/>
      <c r="L7" s="192">
        <v>13000000</v>
      </c>
    </row>
    <row r="8" spans="1:12" ht="21" x14ac:dyDescent="0.35">
      <c r="A8" s="17"/>
      <c r="B8" s="162"/>
      <c r="C8" s="19"/>
      <c r="D8" s="19"/>
      <c r="E8" s="19"/>
      <c r="F8" s="19"/>
      <c r="G8" s="19"/>
      <c r="H8" s="19"/>
      <c r="I8" s="18"/>
      <c r="J8" s="18"/>
      <c r="K8" s="16"/>
      <c r="L8" s="16"/>
    </row>
    <row r="9" spans="1:12" ht="20.399999999999999" x14ac:dyDescent="0.35">
      <c r="A9" s="2"/>
      <c r="B9" s="132" t="s">
        <v>1785</v>
      </c>
      <c r="C9" s="8"/>
      <c r="D9" s="8"/>
      <c r="E9" s="8"/>
      <c r="F9" s="8"/>
      <c r="G9" s="8"/>
      <c r="H9" s="8"/>
      <c r="I9" s="7"/>
      <c r="J9" s="7"/>
      <c r="K9" s="26"/>
      <c r="L9" s="14">
        <v>50000000</v>
      </c>
    </row>
    <row r="10" spans="1:12" ht="21" x14ac:dyDescent="0.35">
      <c r="A10" s="17"/>
      <c r="B10" s="162"/>
      <c r="C10" s="19"/>
      <c r="D10" s="19"/>
      <c r="E10" s="19"/>
      <c r="F10" s="19"/>
      <c r="G10" s="19"/>
      <c r="H10" s="19"/>
      <c r="I10" s="18"/>
      <c r="J10" s="18"/>
      <c r="K10" s="16"/>
      <c r="L10" s="16"/>
    </row>
    <row r="11" spans="1:12" ht="20.399999999999999" x14ac:dyDescent="0.35">
      <c r="A11" s="2"/>
      <c r="B11" s="132" t="s">
        <v>1830</v>
      </c>
      <c r="C11" s="8"/>
      <c r="D11" s="8"/>
      <c r="E11" s="8"/>
      <c r="F11" s="8"/>
      <c r="G11" s="8"/>
      <c r="H11" s="8"/>
      <c r="I11" s="7"/>
      <c r="J11" s="134">
        <v>17000</v>
      </c>
      <c r="K11" s="26"/>
      <c r="L11" s="20"/>
    </row>
    <row r="12" spans="1:12" ht="21" x14ac:dyDescent="0.35">
      <c r="A12" s="17"/>
      <c r="B12" s="162"/>
      <c r="C12" s="19"/>
      <c r="D12" s="19"/>
      <c r="E12" s="19"/>
      <c r="F12" s="19"/>
      <c r="G12" s="19"/>
      <c r="H12" s="19"/>
      <c r="I12" s="18"/>
      <c r="J12" s="18"/>
      <c r="K12" s="16"/>
      <c r="L12" s="16"/>
    </row>
    <row r="13" spans="1:12" ht="20.399999999999999" x14ac:dyDescent="0.35">
      <c r="A13" s="2"/>
      <c r="B13" s="132" t="s">
        <v>2052</v>
      </c>
      <c r="C13" s="8"/>
      <c r="D13" s="8"/>
      <c r="E13" s="8"/>
      <c r="F13" s="8"/>
      <c r="G13" s="8"/>
      <c r="H13" s="8"/>
      <c r="I13" s="7"/>
      <c r="J13" s="14">
        <v>9000</v>
      </c>
      <c r="K13" s="26"/>
      <c r="L13" s="20"/>
    </row>
    <row r="14" spans="1:12" ht="21" x14ac:dyDescent="0.35">
      <c r="A14" s="17"/>
      <c r="B14" s="162"/>
      <c r="C14" s="19"/>
      <c r="D14" s="19"/>
      <c r="E14" s="19"/>
      <c r="F14" s="19"/>
      <c r="G14" s="19"/>
      <c r="H14" s="19"/>
      <c r="I14" s="18"/>
      <c r="J14" s="18"/>
      <c r="K14" s="16"/>
      <c r="L14" s="16"/>
    </row>
    <row r="15" spans="1:12" ht="20.399999999999999" x14ac:dyDescent="0.35">
      <c r="A15" s="2"/>
      <c r="B15" s="132" t="s">
        <v>1832</v>
      </c>
      <c r="C15" s="8"/>
      <c r="D15" s="8"/>
      <c r="E15" s="8"/>
      <c r="F15" s="8"/>
      <c r="G15" s="8"/>
      <c r="H15" s="8"/>
      <c r="I15" s="7"/>
      <c r="J15" s="14">
        <v>6000</v>
      </c>
      <c r="K15" s="26"/>
      <c r="L15" s="20"/>
    </row>
    <row r="16" spans="1:12" ht="21" x14ac:dyDescent="0.35">
      <c r="A16" s="17"/>
      <c r="B16" s="162"/>
      <c r="C16" s="19"/>
      <c r="D16" s="19"/>
      <c r="E16" s="19"/>
      <c r="F16" s="19"/>
      <c r="G16" s="19"/>
      <c r="H16" s="19"/>
      <c r="I16" s="18"/>
      <c r="J16" s="18"/>
      <c r="K16" s="16"/>
      <c r="L16" s="16"/>
    </row>
    <row r="17" spans="1:12" ht="20.399999999999999" x14ac:dyDescent="0.35">
      <c r="A17" s="2"/>
      <c r="B17" s="132" t="s">
        <v>1787</v>
      </c>
      <c r="C17" s="8"/>
      <c r="D17" s="8"/>
      <c r="E17" s="8"/>
      <c r="F17" s="8"/>
      <c r="G17" s="8"/>
      <c r="H17" s="8"/>
      <c r="I17" s="7"/>
      <c r="J17" s="14">
        <v>6000</v>
      </c>
      <c r="K17" s="26"/>
      <c r="L17" s="20"/>
    </row>
    <row r="18" spans="1:12" ht="21" x14ac:dyDescent="0.35">
      <c r="A18" s="17"/>
      <c r="B18" s="162"/>
      <c r="C18" s="19"/>
      <c r="D18" s="19"/>
      <c r="E18" s="19"/>
      <c r="F18" s="19"/>
      <c r="G18" s="19"/>
      <c r="H18" s="19"/>
      <c r="I18" s="18"/>
      <c r="J18" s="18"/>
      <c r="K18" s="16"/>
      <c r="L18" s="16"/>
    </row>
    <row r="19" spans="1:12" ht="20.399999999999999" x14ac:dyDescent="0.35">
      <c r="A19" s="2"/>
      <c r="B19" s="198" t="s">
        <v>1840</v>
      </c>
      <c r="C19" s="194"/>
      <c r="D19" s="194"/>
      <c r="E19" s="194"/>
      <c r="F19" s="194"/>
      <c r="G19" s="194"/>
      <c r="H19" s="194"/>
      <c r="I19" s="195"/>
      <c r="J19" s="195"/>
      <c r="K19" s="199"/>
      <c r="L19" s="192">
        <v>2000000</v>
      </c>
    </row>
    <row r="20" spans="1:12" ht="21" x14ac:dyDescent="0.35">
      <c r="A20" s="17"/>
      <c r="B20" s="162"/>
      <c r="C20" s="19"/>
      <c r="D20" s="19"/>
      <c r="E20" s="19"/>
      <c r="F20" s="19"/>
      <c r="G20" s="19"/>
      <c r="H20" s="19"/>
      <c r="I20" s="18"/>
      <c r="J20" s="18"/>
      <c r="K20" s="16"/>
      <c r="L20" s="16"/>
    </row>
    <row r="21" spans="1:12" ht="20.399999999999999" x14ac:dyDescent="0.35">
      <c r="A21" s="2"/>
      <c r="B21" s="132" t="s">
        <v>1841</v>
      </c>
      <c r="C21" s="8"/>
      <c r="D21" s="8"/>
      <c r="E21" s="8"/>
      <c r="F21" s="8"/>
      <c r="G21" s="8"/>
      <c r="H21" s="8"/>
      <c r="I21" s="7"/>
      <c r="J21" s="7"/>
      <c r="K21" s="20"/>
      <c r="L21" s="52">
        <v>400000</v>
      </c>
    </row>
    <row r="22" spans="1:12" ht="21" x14ac:dyDescent="0.35">
      <c r="A22" s="17"/>
      <c r="B22" s="162"/>
      <c r="C22" s="19"/>
      <c r="D22" s="19"/>
      <c r="E22" s="19"/>
      <c r="F22" s="19"/>
      <c r="G22" s="19"/>
      <c r="H22" s="19"/>
      <c r="I22" s="18"/>
      <c r="J22" s="18"/>
      <c r="K22" s="16"/>
      <c r="L22" s="16"/>
    </row>
    <row r="23" spans="1:12" ht="21" x14ac:dyDescent="0.35">
      <c r="A23" s="2"/>
      <c r="B23" s="132" t="s">
        <v>1851</v>
      </c>
      <c r="C23" s="8"/>
      <c r="D23" s="8"/>
      <c r="E23" s="8"/>
      <c r="F23" s="8"/>
      <c r="G23" s="8"/>
      <c r="H23" s="8"/>
      <c r="I23" s="7"/>
      <c r="J23" s="7"/>
      <c r="K23" s="26"/>
      <c r="L23" s="52">
        <v>0</v>
      </c>
    </row>
    <row r="24" spans="1:12" ht="21" x14ac:dyDescent="0.35">
      <c r="A24" s="17"/>
      <c r="B24" s="162"/>
      <c r="C24" s="19"/>
      <c r="D24" s="19"/>
      <c r="E24" s="19"/>
      <c r="F24" s="19"/>
      <c r="G24" s="19"/>
      <c r="H24" s="19"/>
      <c r="I24" s="18"/>
      <c r="J24" s="18"/>
      <c r="K24" s="16"/>
      <c r="L24" s="16"/>
    </row>
    <row r="25" spans="1:12" ht="20.399999999999999" x14ac:dyDescent="0.35">
      <c r="A25" s="2"/>
      <c r="B25" s="198" t="s">
        <v>1860</v>
      </c>
      <c r="C25" s="194"/>
      <c r="D25" s="194"/>
      <c r="E25" s="194"/>
      <c r="F25" s="194"/>
      <c r="G25" s="194"/>
      <c r="H25" s="194"/>
      <c r="I25" s="195"/>
      <c r="J25" s="195"/>
      <c r="K25" s="197"/>
      <c r="L25" s="192">
        <v>500000</v>
      </c>
    </row>
    <row r="26" spans="1:12" ht="21" x14ac:dyDescent="0.35">
      <c r="A26" s="17"/>
      <c r="B26" s="162"/>
      <c r="C26" s="19"/>
      <c r="D26" s="19"/>
      <c r="E26" s="19"/>
      <c r="F26" s="19"/>
      <c r="G26" s="19"/>
      <c r="H26" s="19"/>
      <c r="I26" s="18"/>
      <c r="J26" s="18"/>
      <c r="K26" s="16"/>
      <c r="L26" s="16"/>
    </row>
    <row r="27" spans="1:12" ht="20.399999999999999" x14ac:dyDescent="0.35">
      <c r="A27" s="2"/>
      <c r="B27" s="132" t="s">
        <v>1842</v>
      </c>
      <c r="C27" s="8"/>
      <c r="D27" s="8"/>
      <c r="E27" s="8"/>
      <c r="F27" s="8"/>
      <c r="G27" s="8"/>
      <c r="H27" s="8"/>
      <c r="I27" s="7"/>
      <c r="J27" s="7"/>
      <c r="K27" s="26"/>
      <c r="L27" s="14">
        <v>70000</v>
      </c>
    </row>
    <row r="28" spans="1:12" ht="21" x14ac:dyDescent="0.35">
      <c r="A28" s="17"/>
      <c r="B28" s="162"/>
      <c r="C28" s="19"/>
      <c r="D28" s="19"/>
      <c r="E28" s="19"/>
      <c r="F28" s="19"/>
      <c r="G28" s="19"/>
      <c r="H28" s="19"/>
      <c r="I28" s="18"/>
      <c r="J28" s="18"/>
      <c r="K28" s="16"/>
      <c r="L28" s="16"/>
    </row>
    <row r="29" spans="1:12" ht="20.399999999999999" x14ac:dyDescent="0.35">
      <c r="A29" s="2"/>
      <c r="B29" s="132" t="s">
        <v>1843</v>
      </c>
      <c r="C29" s="8"/>
      <c r="D29" s="8"/>
      <c r="E29" s="8"/>
      <c r="F29" s="8"/>
      <c r="G29" s="8"/>
      <c r="H29" s="8"/>
      <c r="I29" s="7"/>
      <c r="J29" s="7"/>
      <c r="K29" s="26"/>
      <c r="L29" s="14">
        <v>700000</v>
      </c>
    </row>
    <row r="30" spans="1:12" ht="21" x14ac:dyDescent="0.35">
      <c r="A30" s="17"/>
      <c r="B30" s="162"/>
      <c r="C30" s="19"/>
      <c r="D30" s="19"/>
      <c r="E30" s="19"/>
      <c r="F30" s="19"/>
      <c r="G30" s="19"/>
      <c r="H30" s="19"/>
      <c r="I30" s="18"/>
      <c r="J30" s="18"/>
      <c r="K30" s="16"/>
      <c r="L30" s="189"/>
    </row>
    <row r="31" spans="1:12" ht="20.399999999999999" x14ac:dyDescent="0.35">
      <c r="A31" s="2"/>
      <c r="B31" s="193" t="s">
        <v>1846</v>
      </c>
      <c r="C31" s="194"/>
      <c r="D31" s="194"/>
      <c r="E31" s="194"/>
      <c r="F31" s="194"/>
      <c r="G31" s="194"/>
      <c r="H31" s="194"/>
      <c r="I31" s="195"/>
      <c r="J31" s="196"/>
      <c r="K31" s="197"/>
      <c r="L31" s="200">
        <v>250000</v>
      </c>
    </row>
    <row r="32" spans="1:12" ht="20.399999999999999" x14ac:dyDescent="0.35">
      <c r="A32" s="39"/>
      <c r="B32" s="135"/>
      <c r="C32" s="39"/>
      <c r="D32" s="39"/>
      <c r="E32" s="39"/>
      <c r="F32" s="39"/>
      <c r="G32" s="39"/>
      <c r="H32" s="39"/>
      <c r="I32" s="38"/>
      <c r="J32" s="38"/>
      <c r="K32" s="37"/>
      <c r="L32" s="37"/>
    </row>
    <row r="33" spans="1:12" ht="20.399999999999999" x14ac:dyDescent="0.35">
      <c r="A33" s="2"/>
      <c r="B33" s="50" t="s">
        <v>1847</v>
      </c>
      <c r="C33" s="8"/>
      <c r="D33" s="8"/>
      <c r="E33" s="8"/>
      <c r="F33" s="8"/>
      <c r="G33" s="8"/>
      <c r="H33" s="8"/>
      <c r="I33" s="7"/>
      <c r="J33" s="36"/>
      <c r="K33" s="26"/>
      <c r="L33" s="52">
        <v>1500000</v>
      </c>
    </row>
    <row r="34" spans="1:12" ht="21" x14ac:dyDescent="0.35">
      <c r="A34" s="17"/>
      <c r="B34" s="162"/>
      <c r="C34" s="19"/>
      <c r="D34" s="19"/>
      <c r="E34" s="19"/>
      <c r="F34" s="19"/>
      <c r="G34" s="19"/>
      <c r="H34" s="19"/>
      <c r="I34" s="18"/>
      <c r="J34" s="18"/>
      <c r="K34" s="16"/>
      <c r="L34" s="16"/>
    </row>
    <row r="35" spans="1:12" ht="21" x14ac:dyDescent="0.35">
      <c r="A35" s="2"/>
      <c r="B35" s="132" t="s">
        <v>1848</v>
      </c>
      <c r="C35" s="8"/>
      <c r="D35" s="8"/>
      <c r="E35" s="8"/>
      <c r="F35" s="8"/>
      <c r="G35" s="8"/>
      <c r="H35" s="8"/>
      <c r="I35" s="7"/>
      <c r="J35" s="7"/>
      <c r="K35" s="26"/>
      <c r="L35" s="52">
        <v>0</v>
      </c>
    </row>
    <row r="36" spans="1:12" ht="21" x14ac:dyDescent="0.35">
      <c r="A36" s="17"/>
      <c r="B36" s="162"/>
      <c r="C36" s="19"/>
      <c r="D36" s="19"/>
      <c r="E36" s="19"/>
      <c r="F36" s="19"/>
      <c r="G36" s="19"/>
      <c r="H36" s="19"/>
      <c r="I36" s="18"/>
      <c r="J36" s="18"/>
      <c r="K36" s="16"/>
      <c r="L36" s="16"/>
    </row>
    <row r="37" spans="1:12" ht="20.399999999999999" x14ac:dyDescent="0.35">
      <c r="A37" s="2"/>
      <c r="B37" s="132" t="s">
        <v>1984</v>
      </c>
      <c r="C37" s="8"/>
      <c r="D37" s="8"/>
      <c r="E37" s="8"/>
      <c r="F37" s="8"/>
      <c r="G37" s="8"/>
      <c r="H37" s="8"/>
      <c r="I37" s="7"/>
      <c r="J37" s="7"/>
      <c r="K37" s="26"/>
      <c r="L37" s="52">
        <v>500000</v>
      </c>
    </row>
    <row r="38" spans="1:12" ht="21" x14ac:dyDescent="0.35">
      <c r="A38" s="17"/>
      <c r="B38" s="162"/>
      <c r="C38" s="19"/>
      <c r="D38" s="19"/>
      <c r="E38" s="19"/>
      <c r="F38" s="19"/>
      <c r="G38" s="19"/>
      <c r="H38" s="19"/>
      <c r="I38" s="18"/>
      <c r="J38" s="18"/>
      <c r="K38" s="16"/>
      <c r="L38" s="16"/>
    </row>
    <row r="39" spans="1:12" ht="21" thickBot="1" x14ac:dyDescent="0.4">
      <c r="A39" s="2"/>
      <c r="B39" s="190" t="s">
        <v>1862</v>
      </c>
      <c r="C39" s="8"/>
      <c r="D39" s="8"/>
      <c r="E39" s="8"/>
      <c r="F39" s="8"/>
      <c r="G39" s="8"/>
      <c r="H39" s="8"/>
      <c r="I39" s="7"/>
      <c r="J39" s="7"/>
      <c r="K39" s="26"/>
      <c r="L39" s="191">
        <f>L7+L9+L19+L21+L25+L27+L29+L31+L33</f>
        <v>68420000</v>
      </c>
    </row>
    <row r="40" spans="1:12" ht="21.6" thickTop="1" x14ac:dyDescent="0.35">
      <c r="A40" s="17"/>
      <c r="B40" s="162"/>
      <c r="C40" s="19"/>
      <c r="D40" s="19"/>
      <c r="E40" s="19"/>
      <c r="F40" s="19"/>
      <c r="G40" s="19"/>
      <c r="H40" s="19"/>
      <c r="I40" s="18"/>
      <c r="J40" s="18"/>
      <c r="K40" s="16"/>
      <c r="L40" s="16"/>
    </row>
    <row r="41" spans="1:12" ht="22.2" thickBot="1" x14ac:dyDescent="0.45">
      <c r="A41" s="2"/>
      <c r="B41" s="219" t="s">
        <v>1858</v>
      </c>
      <c r="C41" s="15"/>
      <c r="D41" s="15"/>
      <c r="E41" s="15"/>
      <c r="F41" s="15"/>
      <c r="G41" s="15"/>
      <c r="H41" s="15"/>
      <c r="I41" s="11"/>
      <c r="J41" s="11"/>
      <c r="K41" s="201"/>
      <c r="L41" s="220">
        <f>L7+L19+L25+L31</f>
        <v>15750000</v>
      </c>
    </row>
    <row r="42" spans="1:12" ht="21.6" thickTop="1" x14ac:dyDescent="0.35">
      <c r="A42" s="17"/>
      <c r="B42" s="162"/>
      <c r="C42" s="19"/>
      <c r="D42" s="19"/>
      <c r="E42" s="19"/>
      <c r="F42" s="19"/>
      <c r="G42" s="19"/>
      <c r="H42" s="19"/>
      <c r="I42" s="18"/>
      <c r="J42" s="18"/>
      <c r="K42" s="16"/>
      <c r="L42" s="16"/>
    </row>
    <row r="43" spans="1:12" ht="21.6" thickBot="1" x14ac:dyDescent="0.45">
      <c r="A43" s="2"/>
      <c r="B43" s="13" t="s">
        <v>1859</v>
      </c>
      <c r="C43" s="50"/>
      <c r="D43" s="50"/>
      <c r="E43" s="50"/>
      <c r="F43" s="50"/>
      <c r="G43" s="50"/>
      <c r="H43" s="50"/>
      <c r="I43" s="114"/>
      <c r="J43" s="114"/>
      <c r="K43" s="63"/>
      <c r="L43" s="169">
        <f>L9+L27+L29+L33+L21</f>
        <v>52670000</v>
      </c>
    </row>
    <row r="44" spans="1:12" ht="21.6" thickTop="1" x14ac:dyDescent="0.35">
      <c r="A44" s="17"/>
      <c r="B44" s="162"/>
      <c r="C44" s="19"/>
      <c r="D44" s="19"/>
      <c r="E44" s="19"/>
      <c r="F44" s="19"/>
      <c r="G44" s="19"/>
      <c r="H44" s="19"/>
      <c r="I44" s="18"/>
      <c r="J44" s="18"/>
      <c r="K44" s="16"/>
      <c r="L44" s="16"/>
    </row>
    <row r="45" spans="1:12" x14ac:dyDescent="0.3">
      <c r="D45" s="1"/>
      <c r="E45" s="1"/>
      <c r="F45" s="1"/>
      <c r="G45" s="1"/>
      <c r="H45" s="1"/>
    </row>
    <row r="46" spans="1:12" x14ac:dyDescent="0.3">
      <c r="D46" s="1"/>
      <c r="E46" s="1"/>
      <c r="F46" s="1"/>
      <c r="G46" s="1"/>
      <c r="H46" s="1"/>
    </row>
    <row r="47" spans="1:12" x14ac:dyDescent="0.3">
      <c r="D47" s="1"/>
      <c r="E47" s="1"/>
      <c r="F47" s="1"/>
      <c r="G47" s="1"/>
      <c r="H47" s="1"/>
    </row>
    <row r="48" spans="1:12" x14ac:dyDescent="0.3">
      <c r="D48" s="1"/>
      <c r="E48" s="1"/>
      <c r="F48" s="1"/>
      <c r="G48" s="1"/>
      <c r="H48" s="1"/>
    </row>
    <row r="49" spans="1:12" ht="18" customHeight="1" x14ac:dyDescent="0.3">
      <c r="A49" s="5"/>
      <c r="B49" s="5"/>
      <c r="C49" s="5"/>
      <c r="D49" s="42"/>
      <c r="E49" s="42"/>
      <c r="F49" s="42"/>
      <c r="G49" s="42"/>
      <c r="H49" s="42"/>
      <c r="I49" s="42"/>
      <c r="J49" s="42"/>
      <c r="K49" s="41"/>
      <c r="L49" s="41"/>
    </row>
    <row r="50" spans="1:12" ht="18" customHeight="1" x14ac:dyDescent="0.3">
      <c r="A50" s="49" t="s">
        <v>1939</v>
      </c>
      <c r="B50" s="49"/>
      <c r="C50" s="49"/>
      <c r="D50" s="49"/>
      <c r="E50" s="49"/>
      <c r="F50" s="49"/>
      <c r="G50" s="45"/>
      <c r="H50" s="43"/>
      <c r="I50" s="43"/>
      <c r="J50" s="43"/>
      <c r="K50" s="43"/>
      <c r="L50" s="43"/>
    </row>
    <row r="51" spans="1:12" ht="18" customHeight="1" x14ac:dyDescent="0.3">
      <c r="A51" s="49" t="s">
        <v>1944</v>
      </c>
      <c r="B51" s="49"/>
      <c r="C51" s="49"/>
      <c r="D51" s="49"/>
      <c r="E51" s="49"/>
      <c r="F51" s="49"/>
      <c r="G51" s="45"/>
      <c r="H51" s="43"/>
      <c r="I51" s="43"/>
      <c r="J51" s="43"/>
      <c r="K51" s="43"/>
      <c r="L51" s="43"/>
    </row>
    <row r="52" spans="1:12" ht="18" customHeight="1" x14ac:dyDescent="0.3">
      <c r="A52" s="49" t="s">
        <v>1952</v>
      </c>
      <c r="B52" s="49"/>
      <c r="C52" s="49"/>
      <c r="D52" s="49"/>
      <c r="E52" s="49"/>
      <c r="F52" s="49"/>
      <c r="G52" s="45"/>
      <c r="H52" s="43"/>
      <c r="I52" s="43"/>
      <c r="J52" s="43"/>
      <c r="K52" s="43"/>
      <c r="L52" s="43"/>
    </row>
    <row r="53" spans="1:12" ht="18" customHeight="1" x14ac:dyDescent="0.3">
      <c r="A53" s="49" t="s">
        <v>1949</v>
      </c>
      <c r="B53" s="49"/>
      <c r="C53" s="49"/>
      <c r="D53" s="49"/>
      <c r="E53" s="49"/>
      <c r="F53" s="49"/>
      <c r="G53" s="45"/>
      <c r="H53" s="43"/>
      <c r="I53" s="43"/>
      <c r="J53" s="43"/>
      <c r="K53" s="43"/>
      <c r="L53" s="43"/>
    </row>
    <row r="54" spans="1:12" ht="18" customHeight="1" x14ac:dyDescent="0.3">
      <c r="A54" s="49" t="s">
        <v>2012</v>
      </c>
      <c r="B54" s="49"/>
      <c r="C54" s="49"/>
      <c r="D54" s="49"/>
      <c r="E54" s="49"/>
      <c r="F54" s="49"/>
      <c r="G54" s="45"/>
      <c r="H54" s="43"/>
      <c r="I54" s="43"/>
      <c r="J54" s="43"/>
      <c r="K54" s="43"/>
      <c r="L54" s="43"/>
    </row>
    <row r="55" spans="1:12" ht="18" customHeight="1" x14ac:dyDescent="0.3">
      <c r="A55" s="227" t="s">
        <v>1950</v>
      </c>
      <c r="B55" s="49"/>
      <c r="C55" s="49"/>
      <c r="D55" s="49"/>
      <c r="E55" s="49"/>
      <c r="F55" s="49"/>
      <c r="G55" s="45"/>
      <c r="H55" s="43"/>
      <c r="I55" s="43"/>
      <c r="J55" s="43"/>
      <c r="K55" s="43"/>
      <c r="L55" s="43"/>
    </row>
    <row r="56" spans="1:12" ht="18" customHeight="1" x14ac:dyDescent="0.3">
      <c r="A56" s="227" t="s">
        <v>1954</v>
      </c>
      <c r="B56" s="49"/>
      <c r="C56" s="49"/>
      <c r="D56" s="49"/>
      <c r="E56" s="49"/>
      <c r="F56" s="49"/>
      <c r="G56" s="45"/>
      <c r="H56" s="43"/>
      <c r="I56" s="43"/>
      <c r="J56" s="43"/>
      <c r="K56" s="43"/>
      <c r="L56" s="43"/>
    </row>
    <row r="57" spans="1:12" ht="18" customHeight="1" x14ac:dyDescent="0.3">
      <c r="A57" s="227" t="s">
        <v>1953</v>
      </c>
      <c r="B57" s="49"/>
      <c r="C57" s="49"/>
      <c r="D57" s="49"/>
      <c r="E57" s="49"/>
      <c r="F57" s="49"/>
      <c r="G57" s="45"/>
      <c r="H57" s="43"/>
      <c r="I57" s="43"/>
      <c r="J57" s="43"/>
      <c r="K57" s="43"/>
      <c r="L57" s="43"/>
    </row>
    <row r="58" spans="1:12" ht="18" customHeight="1" x14ac:dyDescent="0.3">
      <c r="A58" s="227" t="s">
        <v>1951</v>
      </c>
      <c r="B58" s="49"/>
      <c r="C58" s="49"/>
      <c r="D58" s="49"/>
      <c r="E58" s="49"/>
      <c r="F58" s="49"/>
      <c r="G58" s="45"/>
      <c r="H58" s="43"/>
      <c r="I58" s="43"/>
      <c r="J58" s="43"/>
      <c r="K58" s="43"/>
      <c r="L58" s="43"/>
    </row>
    <row r="59" spans="1:12" ht="18" customHeight="1" x14ac:dyDescent="0.3">
      <c r="A59" s="49" t="s">
        <v>2011</v>
      </c>
      <c r="B59" s="49"/>
      <c r="C59" s="49"/>
      <c r="D59" s="49"/>
      <c r="E59" s="49"/>
      <c r="F59" s="49"/>
      <c r="G59" s="45"/>
      <c r="H59" s="43"/>
      <c r="I59" s="43"/>
      <c r="J59" s="43"/>
      <c r="K59" s="43"/>
      <c r="L59" s="43"/>
    </row>
    <row r="60" spans="1:12" ht="18" customHeight="1" x14ac:dyDescent="0.3">
      <c r="A60" s="49" t="s">
        <v>1897</v>
      </c>
      <c r="B60" s="49"/>
      <c r="C60" s="49"/>
      <c r="D60" s="49"/>
      <c r="E60" s="49"/>
      <c r="F60" s="49"/>
      <c r="G60" s="45"/>
      <c r="H60" s="43"/>
      <c r="I60" s="43"/>
      <c r="J60" s="43"/>
      <c r="K60" s="43"/>
      <c r="L60" s="43"/>
    </row>
    <row r="61" spans="1:12" ht="18" customHeight="1" x14ac:dyDescent="0.3">
      <c r="A61" s="231" t="s">
        <v>1940</v>
      </c>
      <c r="B61" s="231"/>
      <c r="C61" s="230"/>
      <c r="D61" s="230"/>
      <c r="E61" s="230"/>
      <c r="F61" s="230"/>
      <c r="G61" s="230"/>
      <c r="H61" s="43"/>
      <c r="I61" s="43"/>
      <c r="J61" s="43"/>
      <c r="K61" s="43"/>
      <c r="L61" s="43"/>
    </row>
    <row r="62" spans="1:12" ht="18" customHeight="1" x14ac:dyDescent="0.3">
      <c r="A62" s="5"/>
      <c r="B62" s="5"/>
      <c r="C62" s="5"/>
      <c r="D62" s="42"/>
      <c r="E62" s="42"/>
      <c r="F62" s="42"/>
      <c r="G62" s="42"/>
      <c r="H62" s="42"/>
      <c r="I62" s="42"/>
      <c r="J62" s="42"/>
      <c r="K62" s="41"/>
      <c r="L62" s="41"/>
    </row>
    <row r="63" spans="1:12" x14ac:dyDescent="0.3">
      <c r="D63" s="1"/>
      <c r="E63" s="1"/>
      <c r="F63" s="1"/>
      <c r="G63" s="1"/>
      <c r="H63" s="1"/>
    </row>
    <row r="64" spans="1:12" x14ac:dyDescent="0.3">
      <c r="D64" s="1"/>
      <c r="E64" s="1"/>
      <c r="F64" s="1"/>
      <c r="G64" s="1"/>
      <c r="H64" s="1"/>
    </row>
    <row r="65" spans="2:8" x14ac:dyDescent="0.3">
      <c r="D65" s="1"/>
      <c r="E65" s="1"/>
      <c r="F65" s="1"/>
      <c r="G65" s="1"/>
      <c r="H65" s="1"/>
    </row>
    <row r="66" spans="2:8" x14ac:dyDescent="0.3">
      <c r="D66" s="1"/>
      <c r="E66" s="1"/>
      <c r="F66" s="1"/>
      <c r="G66" s="1"/>
      <c r="H66" s="1"/>
    </row>
    <row r="67" spans="2:8" x14ac:dyDescent="0.3">
      <c r="B67" s="5" t="s">
        <v>1890</v>
      </c>
      <c r="D67" s="1"/>
      <c r="E67" s="1"/>
      <c r="F67" s="1"/>
      <c r="G67" s="1"/>
      <c r="H67" s="1"/>
    </row>
    <row r="68" spans="2:8" x14ac:dyDescent="0.3">
      <c r="B68" s="17"/>
      <c r="D68" s="1"/>
      <c r="E68" s="1"/>
      <c r="F68" s="1"/>
      <c r="G68" s="1"/>
      <c r="H68" s="1"/>
    </row>
    <row r="69" spans="2:8" x14ac:dyDescent="0.3">
      <c r="B69" s="39" t="s">
        <v>1892</v>
      </c>
      <c r="D69" s="1"/>
      <c r="E69" s="1"/>
      <c r="F69" s="1"/>
      <c r="G69" s="1"/>
      <c r="H69" s="1"/>
    </row>
    <row r="70" spans="2:8" x14ac:dyDescent="0.3">
      <c r="B70" s="39" t="s">
        <v>1891</v>
      </c>
      <c r="D70" s="1"/>
      <c r="E70" s="1"/>
      <c r="F70" s="1"/>
      <c r="G70" s="1"/>
      <c r="H70" s="1"/>
    </row>
    <row r="71" spans="2:8" x14ac:dyDescent="0.3">
      <c r="B71" s="17"/>
      <c r="D71" s="1"/>
      <c r="E71" s="1"/>
      <c r="F71" s="1"/>
      <c r="G71" s="1"/>
      <c r="H71" s="1"/>
    </row>
    <row r="72" spans="2:8" x14ac:dyDescent="0.3">
      <c r="D72" s="1"/>
      <c r="E72" s="1"/>
      <c r="F72" s="1"/>
      <c r="G72" s="1"/>
      <c r="H72" s="1"/>
    </row>
    <row r="73" spans="2:8" x14ac:dyDescent="0.3">
      <c r="D73" s="1"/>
      <c r="E73" s="1"/>
      <c r="F73" s="1"/>
      <c r="G73" s="1"/>
      <c r="H73" s="1"/>
    </row>
    <row r="74" spans="2:8" x14ac:dyDescent="0.3">
      <c r="D74" s="1"/>
      <c r="E74" s="1"/>
      <c r="F74" s="1"/>
      <c r="G74" s="1"/>
      <c r="H74" s="1"/>
    </row>
    <row r="75" spans="2:8" x14ac:dyDescent="0.3">
      <c r="D75" s="1"/>
      <c r="E75" s="1"/>
      <c r="F75" s="1"/>
      <c r="G75" s="1"/>
      <c r="H75" s="1"/>
    </row>
    <row r="76" spans="2:8" x14ac:dyDescent="0.3">
      <c r="B76" s="5" t="s">
        <v>1909</v>
      </c>
      <c r="D76" s="1"/>
      <c r="E76" s="1"/>
      <c r="F76" s="1"/>
      <c r="G76" s="1"/>
      <c r="H76" s="1"/>
    </row>
    <row r="77" spans="2:8" x14ac:dyDescent="0.3">
      <c r="B77" s="39"/>
      <c r="D77" s="1"/>
      <c r="E77" s="1"/>
      <c r="F77" s="1"/>
      <c r="G77" s="1"/>
      <c r="H77" s="1"/>
    </row>
    <row r="78" spans="2:8" x14ac:dyDescent="0.3">
      <c r="B78" s="39" t="s">
        <v>2013</v>
      </c>
      <c r="D78" s="1"/>
      <c r="E78" s="1"/>
      <c r="F78" s="1"/>
      <c r="G78" s="1"/>
      <c r="H78" s="1"/>
    </row>
    <row r="79" spans="2:8" x14ac:dyDescent="0.3">
      <c r="B79" s="39" t="s">
        <v>1895</v>
      </c>
      <c r="D79" s="1"/>
      <c r="E79" s="1"/>
      <c r="F79" s="1"/>
      <c r="G79" s="1"/>
      <c r="H79" s="1"/>
    </row>
    <row r="80" spans="2:8" x14ac:dyDescent="0.3">
      <c r="B80" s="39" t="s">
        <v>1896</v>
      </c>
      <c r="D80" s="1"/>
      <c r="E80" s="1"/>
      <c r="F80" s="1"/>
      <c r="G80" s="1"/>
      <c r="H80" s="1"/>
    </row>
    <row r="81" spans="2:8" x14ac:dyDescent="0.3">
      <c r="B81" s="39" t="s">
        <v>1910</v>
      </c>
      <c r="D81" s="1"/>
      <c r="E81" s="1"/>
      <c r="F81" s="1"/>
      <c r="G81" s="1"/>
      <c r="H81" s="1"/>
    </row>
    <row r="82" spans="2:8" x14ac:dyDescent="0.3">
      <c r="B82" s="17"/>
      <c r="D82" s="1"/>
      <c r="E82" s="1"/>
      <c r="F82" s="1"/>
      <c r="G82" s="1"/>
      <c r="H82" s="1"/>
    </row>
    <row r="83" spans="2:8" x14ac:dyDescent="0.3">
      <c r="B83" s="39" t="s">
        <v>1893</v>
      </c>
      <c r="D83" s="1"/>
      <c r="E83" s="1"/>
      <c r="F83" s="1"/>
      <c r="G83" s="1"/>
      <c r="H83" s="1"/>
    </row>
    <row r="84" spans="2:8" x14ac:dyDescent="0.3">
      <c r="B84" s="39" t="s">
        <v>1894</v>
      </c>
      <c r="D84" s="1"/>
      <c r="E84" s="1"/>
      <c r="F84" s="1"/>
      <c r="G84" s="1"/>
      <c r="H84" s="1"/>
    </row>
    <row r="85" spans="2:8" x14ac:dyDescent="0.3">
      <c r="B85" s="56"/>
      <c r="D85" s="1"/>
      <c r="E85" s="1"/>
      <c r="F85" s="1"/>
      <c r="G85" s="1"/>
      <c r="H85" s="1"/>
    </row>
    <row r="86" spans="2:8" x14ac:dyDescent="0.3">
      <c r="B86"/>
      <c r="D86" s="1"/>
      <c r="E86" s="1"/>
      <c r="F86" s="1"/>
      <c r="G86" s="1"/>
      <c r="H86" s="1"/>
    </row>
    <row r="87" spans="2:8" x14ac:dyDescent="0.3">
      <c r="B87"/>
      <c r="D87" s="1"/>
      <c r="E87" s="1"/>
      <c r="F87" s="1"/>
      <c r="G87" s="1"/>
      <c r="H87" s="1"/>
    </row>
    <row r="88" spans="2:8" x14ac:dyDescent="0.3">
      <c r="B88" s="25"/>
      <c r="D88" s="1"/>
      <c r="E88" s="1"/>
      <c r="F88" s="1"/>
      <c r="G88" s="1"/>
      <c r="H88" s="1"/>
    </row>
    <row r="89" spans="2:8" x14ac:dyDescent="0.3">
      <c r="B89" s="25"/>
      <c r="D89" s="1"/>
      <c r="E89" s="1"/>
      <c r="F89" s="1"/>
      <c r="G89" s="1"/>
      <c r="H89" s="1"/>
    </row>
    <row r="90" spans="2:8" x14ac:dyDescent="0.3">
      <c r="B90" s="5" t="s">
        <v>1898</v>
      </c>
      <c r="D90" s="1"/>
      <c r="E90" s="1"/>
      <c r="F90" s="1"/>
      <c r="G90" s="1"/>
      <c r="H90" s="1"/>
    </row>
    <row r="91" spans="2:8" x14ac:dyDescent="0.3">
      <c r="B91" s="40"/>
      <c r="D91" s="1"/>
      <c r="E91" s="1"/>
      <c r="F91" s="1"/>
      <c r="G91" s="1"/>
      <c r="H91" s="1"/>
    </row>
    <row r="92" spans="2:8" x14ac:dyDescent="0.3">
      <c r="B92" s="111" t="s">
        <v>1899</v>
      </c>
      <c r="D92" s="1"/>
      <c r="E92" s="1"/>
      <c r="F92" s="1"/>
      <c r="G92" s="1"/>
      <c r="H92" s="1"/>
    </row>
    <row r="93" spans="2:8" x14ac:dyDescent="0.3">
      <c r="B93" s="40"/>
      <c r="D93" s="1"/>
      <c r="E93" s="1"/>
      <c r="F93" s="1"/>
      <c r="G93" s="1"/>
      <c r="H93" s="1"/>
    </row>
    <row r="94" spans="2:8" x14ac:dyDescent="0.3">
      <c r="B94" s="25"/>
      <c r="D94" s="1"/>
      <c r="E94" s="1"/>
      <c r="F94" s="1"/>
      <c r="G94" s="1"/>
      <c r="H94" s="1"/>
    </row>
    <row r="95" spans="2:8" x14ac:dyDescent="0.3">
      <c r="B95" s="25"/>
      <c r="D95" s="1"/>
      <c r="E95" s="1"/>
      <c r="F95" s="1"/>
      <c r="G95" s="1"/>
      <c r="H95" s="1"/>
    </row>
    <row r="96" spans="2:8" x14ac:dyDescent="0.3">
      <c r="B96" s="25"/>
      <c r="D96" s="1"/>
      <c r="E96" s="1"/>
      <c r="F96" s="1"/>
      <c r="G96" s="1"/>
      <c r="H96" s="1"/>
    </row>
    <row r="97" spans="2:8" x14ac:dyDescent="0.3">
      <c r="B97" s="25"/>
      <c r="D97" s="1"/>
      <c r="E97" s="1"/>
      <c r="F97" s="1"/>
      <c r="G97" s="1"/>
      <c r="H97" s="1"/>
    </row>
    <row r="98" spans="2:8" x14ac:dyDescent="0.3">
      <c r="B98" s="5" t="s">
        <v>1900</v>
      </c>
      <c r="D98" s="1"/>
      <c r="E98" s="1"/>
      <c r="F98" s="1"/>
      <c r="G98" s="1"/>
      <c r="H98" s="1"/>
    </row>
    <row r="99" spans="2:8" x14ac:dyDescent="0.3">
      <c r="B99" s="39"/>
      <c r="D99" s="1"/>
      <c r="E99" s="1"/>
      <c r="F99" s="1"/>
      <c r="G99" s="1"/>
      <c r="H99" s="1"/>
    </row>
    <row r="100" spans="2:8" x14ac:dyDescent="0.3">
      <c r="B100" s="39" t="s">
        <v>1907</v>
      </c>
      <c r="D100" s="1"/>
      <c r="E100" s="1"/>
      <c r="F100" s="1"/>
      <c r="G100" s="1"/>
      <c r="H100" s="1"/>
    </row>
    <row r="101" spans="2:8" x14ac:dyDescent="0.3">
      <c r="B101" s="39" t="s">
        <v>1901</v>
      </c>
      <c r="D101" s="1"/>
      <c r="E101" s="1"/>
      <c r="F101" s="1"/>
      <c r="G101" s="1"/>
      <c r="H101" s="1"/>
    </row>
    <row r="102" spans="2:8" x14ac:dyDescent="0.3">
      <c r="B102" s="39" t="s">
        <v>1902</v>
      </c>
      <c r="D102" s="1"/>
      <c r="E102" s="1"/>
      <c r="F102" s="1"/>
      <c r="G102" s="1"/>
      <c r="H102" s="1"/>
    </row>
    <row r="103" spans="2:8" x14ac:dyDescent="0.3">
      <c r="B103" s="39" t="s">
        <v>1903</v>
      </c>
      <c r="D103" s="1"/>
      <c r="E103" s="1"/>
      <c r="F103" s="1"/>
      <c r="G103" s="1"/>
      <c r="H103" s="1"/>
    </row>
    <row r="104" spans="2:8" x14ac:dyDescent="0.3">
      <c r="B104" s="39"/>
      <c r="D104" s="1"/>
      <c r="E104" s="1"/>
      <c r="F104" s="1"/>
      <c r="G104" s="1"/>
      <c r="H104" s="1"/>
    </row>
    <row r="105" spans="2:8" x14ac:dyDescent="0.3">
      <c r="B105" s="39" t="s">
        <v>1904</v>
      </c>
      <c r="D105" s="1"/>
      <c r="E105" s="1"/>
      <c r="F105" s="1"/>
      <c r="G105" s="1"/>
      <c r="H105" s="1"/>
    </row>
    <row r="106" spans="2:8" x14ac:dyDescent="0.3">
      <c r="B106" s="39" t="s">
        <v>1905</v>
      </c>
      <c r="D106" s="1"/>
      <c r="E106" s="1"/>
      <c r="F106" s="1"/>
      <c r="G106" s="1"/>
      <c r="H106" s="1"/>
    </row>
    <row r="107" spans="2:8" x14ac:dyDescent="0.3">
      <c r="B107" s="39" t="s">
        <v>1906</v>
      </c>
      <c r="D107" s="1"/>
      <c r="E107" s="1"/>
      <c r="F107" s="1"/>
      <c r="G107" s="1"/>
      <c r="H107" s="1"/>
    </row>
    <row r="108" spans="2:8" x14ac:dyDescent="0.3">
      <c r="B108" s="39"/>
      <c r="D108" s="1"/>
      <c r="E108" s="1"/>
      <c r="F108" s="1"/>
      <c r="G108" s="1"/>
      <c r="H108" s="1"/>
    </row>
    <row r="109" spans="2:8" x14ac:dyDescent="0.3">
      <c r="B109" s="39" t="s">
        <v>1908</v>
      </c>
      <c r="D109" s="1"/>
      <c r="E109" s="1"/>
      <c r="F109" s="1"/>
      <c r="G109" s="1"/>
      <c r="H109" s="1"/>
    </row>
    <row r="110" spans="2:8" x14ac:dyDescent="0.3">
      <c r="B110" s="39"/>
      <c r="D110" s="1"/>
      <c r="E110" s="1"/>
      <c r="F110" s="1"/>
      <c r="G110" s="1"/>
      <c r="H110" s="1"/>
    </row>
    <row r="111" spans="2:8" x14ac:dyDescent="0.3">
      <c r="D111" s="1"/>
      <c r="E111" s="1"/>
      <c r="F111" s="1"/>
      <c r="G111" s="1"/>
      <c r="H111" s="1"/>
    </row>
    <row r="112" spans="2:8" x14ac:dyDescent="0.3">
      <c r="D112" s="1"/>
      <c r="E112" s="1"/>
      <c r="F112" s="1"/>
      <c r="G112" s="1"/>
      <c r="H112" s="1"/>
    </row>
    <row r="113" spans="2:8" x14ac:dyDescent="0.3">
      <c r="B113"/>
      <c r="D113" s="1"/>
      <c r="E113" s="1"/>
      <c r="F113" s="1"/>
      <c r="G113" s="1"/>
      <c r="H113" s="1"/>
    </row>
    <row r="114" spans="2:8" x14ac:dyDescent="0.3">
      <c r="B114"/>
      <c r="D114" s="1"/>
      <c r="E114" s="1"/>
      <c r="F114" s="1"/>
      <c r="G114" s="1"/>
      <c r="H114" s="1"/>
    </row>
    <row r="115" spans="2:8" x14ac:dyDescent="0.3">
      <c r="B115"/>
      <c r="D115" s="1"/>
      <c r="E115" s="1"/>
      <c r="F115" s="1"/>
      <c r="G115" s="1"/>
      <c r="H115" s="1"/>
    </row>
    <row r="116" spans="2:8" x14ac:dyDescent="0.3">
      <c r="D116" s="1"/>
      <c r="E116" s="1"/>
      <c r="F116" s="1"/>
      <c r="G116" s="1"/>
      <c r="H116" s="1"/>
    </row>
    <row r="117" spans="2:8" x14ac:dyDescent="0.3">
      <c r="D117" s="1"/>
      <c r="E117" s="1"/>
      <c r="F117" s="1"/>
      <c r="G117" s="1"/>
      <c r="H117" s="1"/>
    </row>
    <row r="118" spans="2:8" x14ac:dyDescent="0.3">
      <c r="D118" s="1"/>
      <c r="E118" s="1"/>
      <c r="F118" s="1"/>
      <c r="G118" s="1"/>
      <c r="H118" s="1"/>
    </row>
    <row r="119" spans="2:8" x14ac:dyDescent="0.3">
      <c r="D119" s="1"/>
      <c r="E119" s="1"/>
      <c r="F119" s="1"/>
      <c r="G119" s="1"/>
      <c r="H119" s="1"/>
    </row>
    <row r="120" spans="2:8" x14ac:dyDescent="0.3">
      <c r="D120" s="1"/>
      <c r="E120" s="1"/>
      <c r="F120" s="1"/>
      <c r="G120" s="1"/>
      <c r="H120" s="1"/>
    </row>
    <row r="121" spans="2:8" x14ac:dyDescent="0.3">
      <c r="D121" s="1"/>
      <c r="E121" s="1"/>
      <c r="F121" s="1"/>
      <c r="G121" s="1"/>
      <c r="H121" s="1"/>
    </row>
    <row r="122" spans="2:8" x14ac:dyDescent="0.3">
      <c r="D122" s="1"/>
      <c r="E122" s="1"/>
      <c r="F122" s="1"/>
      <c r="G122" s="1"/>
      <c r="H122" s="1"/>
    </row>
    <row r="123" spans="2:8" x14ac:dyDescent="0.3">
      <c r="D123" s="1"/>
      <c r="E123" s="1"/>
      <c r="F123" s="1"/>
      <c r="G123" s="1"/>
      <c r="H123" s="1"/>
    </row>
    <row r="124" spans="2:8" x14ac:dyDescent="0.3">
      <c r="D124" s="1"/>
      <c r="E124" s="1"/>
      <c r="F124" s="1"/>
      <c r="G124" s="1"/>
      <c r="H124" s="1"/>
    </row>
    <row r="125" spans="2:8" x14ac:dyDescent="0.3">
      <c r="D125" s="1"/>
      <c r="E125" s="1"/>
      <c r="F125" s="1"/>
      <c r="G125" s="1"/>
      <c r="H125" s="1"/>
    </row>
    <row r="126" spans="2:8" x14ac:dyDescent="0.3">
      <c r="D126" s="1"/>
      <c r="E126" s="1"/>
      <c r="F126" s="1"/>
      <c r="G126" s="1"/>
      <c r="H126" s="1"/>
    </row>
    <row r="127" spans="2:8" x14ac:dyDescent="0.3">
      <c r="D127" s="1"/>
      <c r="E127" s="1"/>
      <c r="F127" s="1"/>
      <c r="G127" s="1"/>
      <c r="H127" s="1"/>
    </row>
    <row r="128" spans="2:8" x14ac:dyDescent="0.3">
      <c r="D128" s="1"/>
      <c r="E128" s="1"/>
      <c r="F128" s="1"/>
      <c r="G128" s="1"/>
      <c r="H128" s="1"/>
    </row>
  </sheetData>
  <sheetProtection algorithmName="SHA-512" hashValue="D7JrSj+TrYYAbJq+drnj3rHgWyCOP73lw6HrK8SEOGOaTp3KTJYoqPSemEWhZs0dASiLA5zX5PdTrWqkGz8MYQ==" saltValue="0W0wDefwNqXKcWNCnijnWw==" spinCount="100000" sheet="1" insertHyperlinks="0"/>
  <mergeCells count="4">
    <mergeCell ref="A1:L1"/>
    <mergeCell ref="A2:B2"/>
    <mergeCell ref="A3:I3"/>
    <mergeCell ref="A61:G61"/>
  </mergeCells>
  <hyperlinks>
    <hyperlink ref="B92" r:id="rId1" xr:uid="{90C5D114-FD99-431D-9D24-656DEB8C8449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6CA7-DF44-40AD-A3F1-C6A31D3FBC94}">
  <sheetPr codeName="Tabelle32"/>
  <dimension ref="A1:P27"/>
  <sheetViews>
    <sheetView zoomScaleNormal="100" workbookViewId="0">
      <selection activeCell="B45" sqref="B45"/>
    </sheetView>
  </sheetViews>
  <sheetFormatPr baseColWidth="10" defaultRowHeight="14.4" x14ac:dyDescent="0.3"/>
  <cols>
    <col min="1" max="1" width="11.5546875" style="2"/>
    <col min="2" max="6" width="11.5546875" style="144"/>
    <col min="7" max="16" width="11.5546875" style="2"/>
  </cols>
  <sheetData>
    <row r="1" spans="1:6" ht="27.6" x14ac:dyDescent="0.45">
      <c r="A1" s="238" t="s">
        <v>763</v>
      </c>
      <c r="B1" s="238"/>
      <c r="C1" s="238"/>
      <c r="D1" s="238"/>
    </row>
    <row r="2" spans="1:6" ht="13.2" customHeight="1" x14ac:dyDescent="0.45">
      <c r="A2" s="145"/>
      <c r="B2" s="145"/>
      <c r="C2" s="145"/>
      <c r="D2" s="145"/>
      <c r="E2" s="146"/>
      <c r="F2" s="146"/>
    </row>
    <row r="3" spans="1:6" x14ac:dyDescent="0.3">
      <c r="A3" s="147" t="s">
        <v>764</v>
      </c>
      <c r="B3" s="239" t="s">
        <v>765</v>
      </c>
      <c r="C3" s="239"/>
      <c r="D3" s="239"/>
      <c r="E3" s="239"/>
      <c r="F3" s="239"/>
    </row>
    <row r="4" spans="1:6" x14ac:dyDescent="0.3">
      <c r="A4" s="148"/>
      <c r="B4" s="240"/>
      <c r="C4" s="240"/>
      <c r="D4" s="240"/>
      <c r="E4" s="240"/>
      <c r="F4" s="240"/>
    </row>
    <row r="5" spans="1:6" x14ac:dyDescent="0.3">
      <c r="A5" s="148"/>
      <c r="B5" s="237" t="s">
        <v>766</v>
      </c>
      <c r="C5" s="237"/>
      <c r="D5" s="237"/>
      <c r="F5" s="149"/>
    </row>
    <row r="6" spans="1:6" x14ac:dyDescent="0.3">
      <c r="A6" s="147" t="s">
        <v>767</v>
      </c>
      <c r="B6" s="239" t="s">
        <v>768</v>
      </c>
      <c r="C6" s="239"/>
      <c r="D6" s="239"/>
      <c r="E6" s="239"/>
      <c r="F6" s="239"/>
    </row>
    <row r="7" spans="1:6" x14ac:dyDescent="0.3">
      <c r="A7" s="148"/>
      <c r="B7" s="150"/>
      <c r="C7" s="150"/>
      <c r="D7" s="150"/>
      <c r="E7" s="150"/>
      <c r="F7" s="149"/>
    </row>
    <row r="8" spans="1:6" x14ac:dyDescent="0.3">
      <c r="A8" s="148"/>
      <c r="B8" s="237" t="s">
        <v>766</v>
      </c>
      <c r="C8" s="237"/>
      <c r="D8" s="237"/>
      <c r="F8" s="149"/>
    </row>
    <row r="9" spans="1:6" x14ac:dyDescent="0.3">
      <c r="A9" s="147" t="s">
        <v>769</v>
      </c>
      <c r="B9" s="239" t="s">
        <v>770</v>
      </c>
      <c r="C9" s="239"/>
      <c r="D9" s="239"/>
      <c r="E9" s="239"/>
      <c r="F9" s="239"/>
    </row>
    <row r="10" spans="1:6" x14ac:dyDescent="0.3">
      <c r="A10" s="148"/>
      <c r="B10" s="151"/>
      <c r="C10" s="151"/>
      <c r="D10" s="151"/>
      <c r="F10" s="149"/>
    </row>
    <row r="11" spans="1:6" x14ac:dyDescent="0.3">
      <c r="A11" s="148"/>
      <c r="B11" s="237" t="s">
        <v>766</v>
      </c>
      <c r="C11" s="237"/>
      <c r="D11" s="237"/>
      <c r="F11" s="149"/>
    </row>
    <row r="12" spans="1:6" x14ac:dyDescent="0.3">
      <c r="A12" s="147" t="s">
        <v>771</v>
      </c>
      <c r="B12" s="239" t="s">
        <v>772</v>
      </c>
      <c r="C12" s="239"/>
      <c r="D12" s="239"/>
      <c r="E12" s="239"/>
      <c r="F12" s="239"/>
    </row>
    <row r="13" spans="1:6" x14ac:dyDescent="0.3">
      <c r="A13" s="148"/>
      <c r="B13" s="152"/>
      <c r="C13" s="152"/>
      <c r="F13" s="149"/>
    </row>
    <row r="14" spans="1:6" x14ac:dyDescent="0.3">
      <c r="A14" s="148"/>
      <c r="B14" s="237" t="s">
        <v>766</v>
      </c>
      <c r="C14" s="237"/>
      <c r="D14" s="237"/>
      <c r="F14" s="149"/>
    </row>
    <row r="15" spans="1:6" x14ac:dyDescent="0.3">
      <c r="A15" s="147" t="s">
        <v>773</v>
      </c>
      <c r="B15" s="239" t="s">
        <v>774</v>
      </c>
      <c r="C15" s="239"/>
      <c r="D15" s="239"/>
      <c r="E15" s="239"/>
      <c r="F15" s="239"/>
    </row>
    <row r="16" spans="1:6" x14ac:dyDescent="0.3">
      <c r="A16" s="148"/>
      <c r="B16" s="153"/>
      <c r="F16" s="149"/>
    </row>
    <row r="17" spans="1:6" x14ac:dyDescent="0.3">
      <c r="B17" s="237" t="s">
        <v>766</v>
      </c>
      <c r="C17" s="237"/>
      <c r="D17" s="237"/>
      <c r="F17" s="149"/>
    </row>
    <row r="18" spans="1:6" x14ac:dyDescent="0.3">
      <c r="A18" s="147" t="s">
        <v>775</v>
      </c>
      <c r="B18" s="239" t="s">
        <v>776</v>
      </c>
      <c r="C18" s="239"/>
      <c r="D18" s="239"/>
      <c r="E18" s="239"/>
      <c r="F18" s="239"/>
    </row>
    <row r="19" spans="1:6" x14ac:dyDescent="0.3">
      <c r="A19" s="154"/>
      <c r="F19" s="149"/>
    </row>
    <row r="20" spans="1:6" x14ac:dyDescent="0.3">
      <c r="A20" s="148"/>
      <c r="B20" s="237" t="s">
        <v>766</v>
      </c>
      <c r="C20" s="237"/>
      <c r="D20" s="237"/>
      <c r="F20" s="149"/>
    </row>
    <row r="21" spans="1:6" x14ac:dyDescent="0.3">
      <c r="F21" s="149"/>
    </row>
    <row r="22" spans="1:6" x14ac:dyDescent="0.3">
      <c r="A22" s="148"/>
      <c r="F22" s="149"/>
    </row>
    <row r="23" spans="1:6" x14ac:dyDescent="0.3">
      <c r="A23" s="148"/>
      <c r="F23" s="149"/>
    </row>
    <row r="24" spans="1:6" x14ac:dyDescent="0.3">
      <c r="A24" s="148"/>
      <c r="F24" s="149"/>
    </row>
    <row r="25" spans="1:6" x14ac:dyDescent="0.3">
      <c r="F25" s="149"/>
    </row>
    <row r="26" spans="1:6" x14ac:dyDescent="0.3">
      <c r="F26" s="149"/>
    </row>
    <row r="27" spans="1:6" x14ac:dyDescent="0.3">
      <c r="F27" s="149"/>
    </row>
  </sheetData>
  <sheetProtection algorithmName="SHA-512" hashValue="UPpe2/nk7rlyMr5R6GUAU3zvoUbprnG08BeaLW0c55mOIBpa5P4EJGlX+jwBeMr3hl/a8RVBCLBn3TWCovylVg==" saltValue="uv+frHxlaJOfFv8Td1riZg==" spinCount="100000" sheet="1" insertRows="0"/>
  <mergeCells count="14">
    <mergeCell ref="B18:F18"/>
    <mergeCell ref="B20:D20"/>
    <mergeCell ref="B9:F9"/>
    <mergeCell ref="B11:D11"/>
    <mergeCell ref="B12:F12"/>
    <mergeCell ref="B14:D14"/>
    <mergeCell ref="B15:F15"/>
    <mergeCell ref="B17:D17"/>
    <mergeCell ref="B8:D8"/>
    <mergeCell ref="A1:D1"/>
    <mergeCell ref="B3:F3"/>
    <mergeCell ref="B4:F4"/>
    <mergeCell ref="B5:D5"/>
    <mergeCell ref="B6:F6"/>
  </mergeCells>
  <hyperlinks>
    <hyperlink ref="B5:D5" r:id="rId1" display="---&gt; Bis zum NGO-Gründungstag" xr:uid="{0278DD13-C2C0-446E-BF22-BAF74CA15796}"/>
    <hyperlink ref="B8:D8" r:id="rId2" display="---&gt; Bis zum NGO-Gründungstag" xr:uid="{81BA5260-85D1-4ED7-BD85-9D27D501E46E}"/>
    <hyperlink ref="B11:D11" r:id="rId3" display="---&gt; Bis zum NGO-Gründungstag" xr:uid="{062394AF-6CCE-490E-ABDE-434409CDD1AE}"/>
    <hyperlink ref="B14:D14" r:id="rId4" display="---&gt; Bis zum NGO-Gründungstag" xr:uid="{8591A8A9-0326-48D0-9570-3837A9493BCD}"/>
    <hyperlink ref="B17:D17" r:id="rId5" display="---&gt; Bis zum NGO-Gründungstag" xr:uid="{7892B99A-E3ED-4F2D-AFE3-87F677334715}"/>
    <hyperlink ref="B20:D20" r:id="rId6" display="---&gt; Bis zum NGO-Gründungstag" xr:uid="{306644BA-D8A3-4B56-8D6D-53DD35A985BE}"/>
  </hyperlinks>
  <pageMargins left="0.70866141732283472" right="0.70866141732283472" top="0.78740157480314965" bottom="0.78740157480314965" header="0.31496062992125984" footer="0.31496062992125984"/>
  <pageSetup paperSize="9" orientation="portrait" horizontalDpi="1200" verticalDpi="1200" r:id="rId7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773AC-3A2C-40C0-8702-70D0DE03DBB6}">
  <sheetPr codeName="Tabelle33"/>
  <dimension ref="A1:A779"/>
  <sheetViews>
    <sheetView topLeftCell="A755" workbookViewId="0">
      <selection activeCell="B45" sqref="B45"/>
    </sheetView>
  </sheetViews>
  <sheetFormatPr baseColWidth="10" defaultRowHeight="14.4" x14ac:dyDescent="0.3"/>
  <cols>
    <col min="1" max="1" width="211.44140625" customWidth="1"/>
  </cols>
  <sheetData>
    <row r="1" spans="1:1" x14ac:dyDescent="0.3">
      <c r="A1" s="47"/>
    </row>
    <row r="2" spans="1:1" x14ac:dyDescent="0.3">
      <c r="A2" s="155"/>
    </row>
    <row r="3" spans="1:1" x14ac:dyDescent="0.3">
      <c r="A3" s="47" t="s">
        <v>777</v>
      </c>
    </row>
    <row r="4" spans="1:1" x14ac:dyDescent="0.3">
      <c r="A4" s="47" t="s">
        <v>778</v>
      </c>
    </row>
    <row r="5" spans="1:1" x14ac:dyDescent="0.3">
      <c r="A5" s="47" t="s">
        <v>779</v>
      </c>
    </row>
    <row r="6" spans="1:1" x14ac:dyDescent="0.3">
      <c r="A6" s="47" t="s">
        <v>780</v>
      </c>
    </row>
    <row r="7" spans="1:1" x14ac:dyDescent="0.3">
      <c r="A7" s="47" t="s">
        <v>781</v>
      </c>
    </row>
    <row r="8" spans="1:1" x14ac:dyDescent="0.3">
      <c r="A8" s="47" t="s">
        <v>782</v>
      </c>
    </row>
    <row r="9" spans="1:1" x14ac:dyDescent="0.3">
      <c r="A9" s="47" t="s">
        <v>783</v>
      </c>
    </row>
    <row r="10" spans="1:1" x14ac:dyDescent="0.3">
      <c r="A10" s="47" t="s">
        <v>784</v>
      </c>
    </row>
    <row r="11" spans="1:1" x14ac:dyDescent="0.3">
      <c r="A11" s="47" t="s">
        <v>785</v>
      </c>
    </row>
    <row r="12" spans="1:1" x14ac:dyDescent="0.3">
      <c r="A12" s="47" t="s">
        <v>786</v>
      </c>
    </row>
    <row r="13" spans="1:1" x14ac:dyDescent="0.3">
      <c r="A13" s="47" t="s">
        <v>787</v>
      </c>
    </row>
    <row r="14" spans="1:1" x14ac:dyDescent="0.3">
      <c r="A14" s="47"/>
    </row>
    <row r="15" spans="1:1" x14ac:dyDescent="0.3">
      <c r="A15" s="47" t="s">
        <v>788</v>
      </c>
    </row>
    <row r="16" spans="1:1" x14ac:dyDescent="0.3">
      <c r="A16" s="47" t="s">
        <v>789</v>
      </c>
    </row>
    <row r="17" spans="1:1" x14ac:dyDescent="0.3">
      <c r="A17" s="47"/>
    </row>
    <row r="18" spans="1:1" x14ac:dyDescent="0.3">
      <c r="A18" s="155"/>
    </row>
    <row r="19" spans="1:1" x14ac:dyDescent="0.3">
      <c r="A19" s="47" t="s">
        <v>790</v>
      </c>
    </row>
    <row r="20" spans="1:1" x14ac:dyDescent="0.3">
      <c r="A20" s="47" t="s">
        <v>791</v>
      </c>
    </row>
    <row r="21" spans="1:1" x14ac:dyDescent="0.3">
      <c r="A21" s="47" t="s">
        <v>792</v>
      </c>
    </row>
    <row r="22" spans="1:1" x14ac:dyDescent="0.3">
      <c r="A22" s="47" t="s">
        <v>793</v>
      </c>
    </row>
    <row r="23" spans="1:1" x14ac:dyDescent="0.3">
      <c r="A23" s="47" t="s">
        <v>794</v>
      </c>
    </row>
    <row r="24" spans="1:1" x14ac:dyDescent="0.3">
      <c r="A24" s="47" t="s">
        <v>795</v>
      </c>
    </row>
    <row r="25" spans="1:1" x14ac:dyDescent="0.3">
      <c r="A25" s="47" t="s">
        <v>796</v>
      </c>
    </row>
    <row r="26" spans="1:1" x14ac:dyDescent="0.3">
      <c r="A26" s="47" t="s">
        <v>797</v>
      </c>
    </row>
    <row r="27" spans="1:1" x14ac:dyDescent="0.3">
      <c r="A27" s="47" t="s">
        <v>798</v>
      </c>
    </row>
    <row r="28" spans="1:1" x14ac:dyDescent="0.3">
      <c r="A28" s="47" t="s">
        <v>799</v>
      </c>
    </row>
    <row r="29" spans="1:1" x14ac:dyDescent="0.3">
      <c r="A29" s="47" t="s">
        <v>800</v>
      </c>
    </row>
    <row r="30" spans="1:1" x14ac:dyDescent="0.3">
      <c r="A30" s="47"/>
    </row>
    <row r="31" spans="1:1" x14ac:dyDescent="0.3">
      <c r="A31" s="47" t="s">
        <v>801</v>
      </c>
    </row>
    <row r="32" spans="1:1" x14ac:dyDescent="0.3">
      <c r="A32" s="47" t="s">
        <v>802</v>
      </c>
    </row>
    <row r="33" spans="1:1" x14ac:dyDescent="0.3">
      <c r="A33" s="47"/>
    </row>
    <row r="34" spans="1:1" x14ac:dyDescent="0.3">
      <c r="A34" s="155"/>
    </row>
    <row r="35" spans="1:1" x14ac:dyDescent="0.3">
      <c r="A35" s="47" t="s">
        <v>803</v>
      </c>
    </row>
    <row r="36" spans="1:1" x14ac:dyDescent="0.3">
      <c r="A36" s="47" t="s">
        <v>804</v>
      </c>
    </row>
    <row r="37" spans="1:1" x14ac:dyDescent="0.3">
      <c r="A37" s="47" t="s">
        <v>805</v>
      </c>
    </row>
    <row r="38" spans="1:1" x14ac:dyDescent="0.3">
      <c r="A38" s="47" t="s">
        <v>806</v>
      </c>
    </row>
    <row r="39" spans="1:1" x14ac:dyDescent="0.3">
      <c r="A39" s="47" t="s">
        <v>807</v>
      </c>
    </row>
    <row r="40" spans="1:1" x14ac:dyDescent="0.3">
      <c r="A40" s="47" t="s">
        <v>808</v>
      </c>
    </row>
    <row r="41" spans="1:1" x14ac:dyDescent="0.3">
      <c r="A41" s="47" t="s">
        <v>809</v>
      </c>
    </row>
    <row r="42" spans="1:1" x14ac:dyDescent="0.3">
      <c r="A42" s="47" t="s">
        <v>810</v>
      </c>
    </row>
    <row r="43" spans="1:1" x14ac:dyDescent="0.3">
      <c r="A43" s="47" t="s">
        <v>811</v>
      </c>
    </row>
    <row r="44" spans="1:1" x14ac:dyDescent="0.3">
      <c r="A44" s="47" t="s">
        <v>812</v>
      </c>
    </row>
    <row r="45" spans="1:1" x14ac:dyDescent="0.3">
      <c r="A45" s="47" t="s">
        <v>813</v>
      </c>
    </row>
    <row r="46" spans="1:1" x14ac:dyDescent="0.3">
      <c r="A46" s="47"/>
    </row>
    <row r="47" spans="1:1" x14ac:dyDescent="0.3">
      <c r="A47" s="47" t="s">
        <v>814</v>
      </c>
    </row>
    <row r="48" spans="1:1" x14ac:dyDescent="0.3">
      <c r="A48" s="47" t="s">
        <v>815</v>
      </c>
    </row>
    <row r="49" spans="1:1" x14ac:dyDescent="0.3">
      <c r="A49" s="47"/>
    </row>
    <row r="50" spans="1:1" x14ac:dyDescent="0.3">
      <c r="A50" s="155"/>
    </row>
    <row r="51" spans="1:1" x14ac:dyDescent="0.3">
      <c r="A51" s="47" t="s">
        <v>816</v>
      </c>
    </row>
    <row r="52" spans="1:1" x14ac:dyDescent="0.3">
      <c r="A52" s="47" t="s">
        <v>817</v>
      </c>
    </row>
    <row r="53" spans="1:1" x14ac:dyDescent="0.3">
      <c r="A53" s="47" t="s">
        <v>818</v>
      </c>
    </row>
    <row r="54" spans="1:1" x14ac:dyDescent="0.3">
      <c r="A54" s="47" t="s">
        <v>819</v>
      </c>
    </row>
    <row r="55" spans="1:1" x14ac:dyDescent="0.3">
      <c r="A55" s="47" t="s">
        <v>820</v>
      </c>
    </row>
    <row r="56" spans="1:1" x14ac:dyDescent="0.3">
      <c r="A56" s="47" t="s">
        <v>821</v>
      </c>
    </row>
    <row r="57" spans="1:1" x14ac:dyDescent="0.3">
      <c r="A57" s="47" t="s">
        <v>822</v>
      </c>
    </row>
    <row r="58" spans="1:1" x14ac:dyDescent="0.3">
      <c r="A58" s="47" t="s">
        <v>823</v>
      </c>
    </row>
    <row r="59" spans="1:1" x14ac:dyDescent="0.3">
      <c r="A59" s="47" t="s">
        <v>824</v>
      </c>
    </row>
    <row r="60" spans="1:1" x14ac:dyDescent="0.3">
      <c r="A60" s="47" t="s">
        <v>825</v>
      </c>
    </row>
    <row r="61" spans="1:1" x14ac:dyDescent="0.3">
      <c r="A61" s="47" t="s">
        <v>826</v>
      </c>
    </row>
    <row r="62" spans="1:1" x14ac:dyDescent="0.3">
      <c r="A62" s="47"/>
    </row>
    <row r="63" spans="1:1" x14ac:dyDescent="0.3">
      <c r="A63" s="47" t="s">
        <v>827</v>
      </c>
    </row>
    <row r="64" spans="1:1" x14ac:dyDescent="0.3">
      <c r="A64" s="47" t="s">
        <v>828</v>
      </c>
    </row>
    <row r="65" spans="1:1" x14ac:dyDescent="0.3">
      <c r="A65" s="47"/>
    </row>
    <row r="66" spans="1:1" x14ac:dyDescent="0.3">
      <c r="A66" s="155"/>
    </row>
    <row r="67" spans="1:1" x14ac:dyDescent="0.3">
      <c r="A67" s="47" t="s">
        <v>829</v>
      </c>
    </row>
    <row r="68" spans="1:1" x14ac:dyDescent="0.3">
      <c r="A68" s="47"/>
    </row>
    <row r="69" spans="1:1" x14ac:dyDescent="0.3">
      <c r="A69" s="47" t="s">
        <v>830</v>
      </c>
    </row>
    <row r="70" spans="1:1" x14ac:dyDescent="0.3">
      <c r="A70" s="47"/>
    </row>
    <row r="71" spans="1:1" x14ac:dyDescent="0.3">
      <c r="A71" s="47" t="s">
        <v>831</v>
      </c>
    </row>
    <row r="72" spans="1:1" x14ac:dyDescent="0.3">
      <c r="A72" s="47" t="s">
        <v>832</v>
      </c>
    </row>
    <row r="73" spans="1:1" x14ac:dyDescent="0.3">
      <c r="A73" s="47" t="s">
        <v>833</v>
      </c>
    </row>
    <row r="74" spans="1:1" x14ac:dyDescent="0.3">
      <c r="A74" s="47"/>
    </row>
    <row r="75" spans="1:1" x14ac:dyDescent="0.3">
      <c r="A75" s="155"/>
    </row>
    <row r="76" spans="1:1" x14ac:dyDescent="0.3">
      <c r="A76" s="47" t="s">
        <v>834</v>
      </c>
    </row>
    <row r="77" spans="1:1" x14ac:dyDescent="0.3">
      <c r="A77" s="47" t="s">
        <v>835</v>
      </c>
    </row>
    <row r="78" spans="1:1" x14ac:dyDescent="0.3">
      <c r="A78" s="47"/>
    </row>
    <row r="79" spans="1:1" x14ac:dyDescent="0.3">
      <c r="A79" s="155"/>
    </row>
    <row r="80" spans="1:1" x14ac:dyDescent="0.3">
      <c r="A80" s="47" t="s">
        <v>836</v>
      </c>
    </row>
    <row r="81" spans="1:1" x14ac:dyDescent="0.3">
      <c r="A81" s="47" t="s">
        <v>837</v>
      </c>
    </row>
    <row r="82" spans="1:1" x14ac:dyDescent="0.3">
      <c r="A82" s="47"/>
    </row>
    <row r="83" spans="1:1" x14ac:dyDescent="0.3">
      <c r="A83" s="155"/>
    </row>
    <row r="84" spans="1:1" x14ac:dyDescent="0.3">
      <c r="A84" s="47" t="s">
        <v>838</v>
      </c>
    </row>
    <row r="85" spans="1:1" x14ac:dyDescent="0.3">
      <c r="A85" s="47" t="s">
        <v>839</v>
      </c>
    </row>
    <row r="86" spans="1:1" x14ac:dyDescent="0.3">
      <c r="A86" s="47"/>
    </row>
    <row r="87" spans="1:1" x14ac:dyDescent="0.3">
      <c r="A87" s="47" t="s">
        <v>840</v>
      </c>
    </row>
    <row r="88" spans="1:1" x14ac:dyDescent="0.3">
      <c r="A88" s="47" t="s">
        <v>841</v>
      </c>
    </row>
    <row r="89" spans="1:1" x14ac:dyDescent="0.3">
      <c r="A89" s="47" t="s">
        <v>842</v>
      </c>
    </row>
    <row r="90" spans="1:1" x14ac:dyDescent="0.3">
      <c r="A90" s="47" t="s">
        <v>843</v>
      </c>
    </row>
    <row r="91" spans="1:1" x14ac:dyDescent="0.3">
      <c r="A91" s="47" t="s">
        <v>844</v>
      </c>
    </row>
    <row r="92" spans="1:1" x14ac:dyDescent="0.3">
      <c r="A92" s="47"/>
    </row>
    <row r="93" spans="1:1" x14ac:dyDescent="0.3">
      <c r="A93" s="155"/>
    </row>
    <row r="94" spans="1:1" x14ac:dyDescent="0.3">
      <c r="A94" s="47" t="s">
        <v>845</v>
      </c>
    </row>
    <row r="95" spans="1:1" x14ac:dyDescent="0.3">
      <c r="A95" s="47" t="s">
        <v>846</v>
      </c>
    </row>
    <row r="96" spans="1:1" x14ac:dyDescent="0.3">
      <c r="A96" s="47"/>
    </row>
    <row r="97" spans="1:1" x14ac:dyDescent="0.3">
      <c r="A97" s="47" t="s">
        <v>847</v>
      </c>
    </row>
    <row r="98" spans="1:1" x14ac:dyDescent="0.3">
      <c r="A98" s="47" t="s">
        <v>848</v>
      </c>
    </row>
    <row r="99" spans="1:1" x14ac:dyDescent="0.3">
      <c r="A99" s="47" t="s">
        <v>849</v>
      </c>
    </row>
    <row r="100" spans="1:1" x14ac:dyDescent="0.3">
      <c r="A100" s="47" t="s">
        <v>850</v>
      </c>
    </row>
    <row r="101" spans="1:1" x14ac:dyDescent="0.3">
      <c r="A101" s="47" t="s">
        <v>851</v>
      </c>
    </row>
    <row r="102" spans="1:1" x14ac:dyDescent="0.3">
      <c r="A102" s="47"/>
    </row>
    <row r="103" spans="1:1" x14ac:dyDescent="0.3">
      <c r="A103" s="155"/>
    </row>
    <row r="104" spans="1:1" x14ac:dyDescent="0.3">
      <c r="A104" s="47" t="s">
        <v>852</v>
      </c>
    </row>
    <row r="105" spans="1:1" x14ac:dyDescent="0.3">
      <c r="A105" s="47" t="s">
        <v>853</v>
      </c>
    </row>
    <row r="106" spans="1:1" x14ac:dyDescent="0.3">
      <c r="A106" s="47"/>
    </row>
    <row r="107" spans="1:1" x14ac:dyDescent="0.3">
      <c r="A107" s="47" t="s">
        <v>854</v>
      </c>
    </row>
    <row r="108" spans="1:1" x14ac:dyDescent="0.3">
      <c r="A108" s="47" t="s">
        <v>855</v>
      </c>
    </row>
    <row r="109" spans="1:1" x14ac:dyDescent="0.3">
      <c r="A109" s="47" t="s">
        <v>856</v>
      </c>
    </row>
    <row r="110" spans="1:1" x14ac:dyDescent="0.3">
      <c r="A110" s="47" t="s">
        <v>857</v>
      </c>
    </row>
    <row r="111" spans="1:1" x14ac:dyDescent="0.3">
      <c r="A111" s="47" t="s">
        <v>858</v>
      </c>
    </row>
    <row r="112" spans="1:1" x14ac:dyDescent="0.3">
      <c r="A112" s="155"/>
    </row>
    <row r="113" spans="1:1" x14ac:dyDescent="0.3">
      <c r="A113" s="47" t="s">
        <v>859</v>
      </c>
    </row>
    <row r="114" spans="1:1" x14ac:dyDescent="0.3">
      <c r="A114" s="47" t="s">
        <v>860</v>
      </c>
    </row>
    <row r="115" spans="1:1" x14ac:dyDescent="0.3">
      <c r="A115" s="47"/>
    </row>
    <row r="116" spans="1:1" x14ac:dyDescent="0.3">
      <c r="A116" s="47" t="s">
        <v>861</v>
      </c>
    </row>
    <row r="117" spans="1:1" x14ac:dyDescent="0.3">
      <c r="A117" s="47" t="s">
        <v>862</v>
      </c>
    </row>
    <row r="118" spans="1:1" x14ac:dyDescent="0.3">
      <c r="A118" s="47" t="s">
        <v>863</v>
      </c>
    </row>
    <row r="119" spans="1:1" x14ac:dyDescent="0.3">
      <c r="A119" s="47" t="s">
        <v>864</v>
      </c>
    </row>
    <row r="120" spans="1:1" x14ac:dyDescent="0.3">
      <c r="A120" s="47" t="s">
        <v>865</v>
      </c>
    </row>
    <row r="121" spans="1:1" x14ac:dyDescent="0.3">
      <c r="A121" s="155"/>
    </row>
    <row r="122" spans="1:1" x14ac:dyDescent="0.3">
      <c r="A122" s="47" t="s">
        <v>866</v>
      </c>
    </row>
    <row r="123" spans="1:1" x14ac:dyDescent="0.3">
      <c r="A123" s="47" t="s">
        <v>867</v>
      </c>
    </row>
    <row r="124" spans="1:1" x14ac:dyDescent="0.3">
      <c r="A124" s="47"/>
    </row>
    <row r="125" spans="1:1" x14ac:dyDescent="0.3">
      <c r="A125" s="47" t="s">
        <v>868</v>
      </c>
    </row>
    <row r="126" spans="1:1" x14ac:dyDescent="0.3">
      <c r="A126" s="47" t="s">
        <v>869</v>
      </c>
    </row>
    <row r="127" spans="1:1" x14ac:dyDescent="0.3">
      <c r="A127" s="47" t="s">
        <v>870</v>
      </c>
    </row>
    <row r="128" spans="1:1" x14ac:dyDescent="0.3">
      <c r="A128" s="47" t="s">
        <v>871</v>
      </c>
    </row>
    <row r="129" spans="1:1" x14ac:dyDescent="0.3">
      <c r="A129" s="47" t="s">
        <v>872</v>
      </c>
    </row>
    <row r="130" spans="1:1" x14ac:dyDescent="0.3">
      <c r="A130" s="155"/>
    </row>
    <row r="131" spans="1:1" x14ac:dyDescent="0.3">
      <c r="A131" s="47" t="s">
        <v>873</v>
      </c>
    </row>
    <row r="132" spans="1:1" x14ac:dyDescent="0.3">
      <c r="A132" s="47" t="s">
        <v>874</v>
      </c>
    </row>
    <row r="133" spans="1:1" x14ac:dyDescent="0.3">
      <c r="A133" s="47"/>
    </row>
    <row r="134" spans="1:1" x14ac:dyDescent="0.3">
      <c r="A134" s="47" t="s">
        <v>875</v>
      </c>
    </row>
    <row r="135" spans="1:1" x14ac:dyDescent="0.3">
      <c r="A135" s="47" t="s">
        <v>876</v>
      </c>
    </row>
    <row r="136" spans="1:1" x14ac:dyDescent="0.3">
      <c r="A136" s="47" t="s">
        <v>877</v>
      </c>
    </row>
    <row r="137" spans="1:1" x14ac:dyDescent="0.3">
      <c r="A137" s="47" t="s">
        <v>878</v>
      </c>
    </row>
    <row r="138" spans="1:1" x14ac:dyDescent="0.3">
      <c r="A138" s="47" t="s">
        <v>879</v>
      </c>
    </row>
    <row r="139" spans="1:1" x14ac:dyDescent="0.3">
      <c r="A139" s="155"/>
    </row>
    <row r="140" spans="1:1" x14ac:dyDescent="0.3">
      <c r="A140" s="47" t="s">
        <v>880</v>
      </c>
    </row>
    <row r="141" spans="1:1" x14ac:dyDescent="0.3">
      <c r="A141" s="47" t="s">
        <v>881</v>
      </c>
    </row>
    <row r="142" spans="1:1" x14ac:dyDescent="0.3">
      <c r="A142" s="47"/>
    </row>
    <row r="143" spans="1:1" x14ac:dyDescent="0.3">
      <c r="A143" s="47" t="s">
        <v>882</v>
      </c>
    </row>
    <row r="144" spans="1:1" x14ac:dyDescent="0.3">
      <c r="A144" s="47" t="s">
        <v>883</v>
      </c>
    </row>
    <row r="145" spans="1:1" x14ac:dyDescent="0.3">
      <c r="A145" s="47" t="s">
        <v>884</v>
      </c>
    </row>
    <row r="146" spans="1:1" x14ac:dyDescent="0.3">
      <c r="A146" s="47" t="s">
        <v>885</v>
      </c>
    </row>
    <row r="147" spans="1:1" x14ac:dyDescent="0.3">
      <c r="A147" s="47" t="s">
        <v>886</v>
      </c>
    </row>
    <row r="148" spans="1:1" x14ac:dyDescent="0.3">
      <c r="A148" s="155"/>
    </row>
    <row r="149" spans="1:1" x14ac:dyDescent="0.3">
      <c r="A149" s="47" t="s">
        <v>887</v>
      </c>
    </row>
    <row r="150" spans="1:1" x14ac:dyDescent="0.3">
      <c r="A150" s="47" t="s">
        <v>888</v>
      </c>
    </row>
    <row r="151" spans="1:1" x14ac:dyDescent="0.3">
      <c r="A151" s="47"/>
    </row>
    <row r="152" spans="1:1" x14ac:dyDescent="0.3">
      <c r="A152" s="47" t="s">
        <v>889</v>
      </c>
    </row>
    <row r="153" spans="1:1" x14ac:dyDescent="0.3">
      <c r="A153" s="47" t="s">
        <v>890</v>
      </c>
    </row>
    <row r="154" spans="1:1" x14ac:dyDescent="0.3">
      <c r="A154" s="47" t="s">
        <v>891</v>
      </c>
    </row>
    <row r="155" spans="1:1" x14ac:dyDescent="0.3">
      <c r="A155" s="47" t="s">
        <v>892</v>
      </c>
    </row>
    <row r="156" spans="1:1" x14ac:dyDescent="0.3">
      <c r="A156" s="47" t="s">
        <v>893</v>
      </c>
    </row>
    <row r="157" spans="1:1" x14ac:dyDescent="0.3">
      <c r="A157" s="155"/>
    </row>
    <row r="158" spans="1:1" x14ac:dyDescent="0.3">
      <c r="A158" s="47" t="s">
        <v>894</v>
      </c>
    </row>
    <row r="159" spans="1:1" x14ac:dyDescent="0.3">
      <c r="A159" s="47" t="s">
        <v>895</v>
      </c>
    </row>
    <row r="160" spans="1:1" x14ac:dyDescent="0.3">
      <c r="A160" s="47"/>
    </row>
    <row r="161" spans="1:1" x14ac:dyDescent="0.3">
      <c r="A161" s="47" t="s">
        <v>896</v>
      </c>
    </row>
    <row r="162" spans="1:1" x14ac:dyDescent="0.3">
      <c r="A162" s="47" t="s">
        <v>897</v>
      </c>
    </row>
    <row r="163" spans="1:1" x14ac:dyDescent="0.3">
      <c r="A163" s="47" t="s">
        <v>898</v>
      </c>
    </row>
    <row r="164" spans="1:1" x14ac:dyDescent="0.3">
      <c r="A164" s="47" t="s">
        <v>899</v>
      </c>
    </row>
    <row r="165" spans="1:1" x14ac:dyDescent="0.3">
      <c r="A165" s="47" t="s">
        <v>900</v>
      </c>
    </row>
    <row r="166" spans="1:1" x14ac:dyDescent="0.3">
      <c r="A166" s="155"/>
    </row>
    <row r="167" spans="1:1" x14ac:dyDescent="0.3">
      <c r="A167" s="47" t="s">
        <v>901</v>
      </c>
    </row>
    <row r="168" spans="1:1" x14ac:dyDescent="0.3">
      <c r="A168" s="47" t="s">
        <v>902</v>
      </c>
    </row>
    <row r="169" spans="1:1" x14ac:dyDescent="0.3">
      <c r="A169" s="47"/>
    </row>
    <row r="170" spans="1:1" x14ac:dyDescent="0.3">
      <c r="A170" s="47" t="s">
        <v>903</v>
      </c>
    </row>
    <row r="171" spans="1:1" x14ac:dyDescent="0.3">
      <c r="A171" s="47" t="s">
        <v>904</v>
      </c>
    </row>
    <row r="172" spans="1:1" x14ac:dyDescent="0.3">
      <c r="A172" s="47" t="s">
        <v>905</v>
      </c>
    </row>
    <row r="173" spans="1:1" x14ac:dyDescent="0.3">
      <c r="A173" s="47" t="s">
        <v>906</v>
      </c>
    </row>
    <row r="174" spans="1:1" x14ac:dyDescent="0.3">
      <c r="A174" s="47" t="s">
        <v>907</v>
      </c>
    </row>
    <row r="175" spans="1:1" x14ac:dyDescent="0.3">
      <c r="A175" s="155"/>
    </row>
    <row r="176" spans="1:1" x14ac:dyDescent="0.3">
      <c r="A176" s="47" t="s">
        <v>908</v>
      </c>
    </row>
    <row r="177" spans="1:1" x14ac:dyDescent="0.3">
      <c r="A177" s="47" t="s">
        <v>909</v>
      </c>
    </row>
    <row r="178" spans="1:1" x14ac:dyDescent="0.3">
      <c r="A178" s="47"/>
    </row>
    <row r="179" spans="1:1" x14ac:dyDescent="0.3">
      <c r="A179" s="47" t="s">
        <v>910</v>
      </c>
    </row>
    <row r="180" spans="1:1" x14ac:dyDescent="0.3">
      <c r="A180" s="47" t="s">
        <v>911</v>
      </c>
    </row>
    <row r="181" spans="1:1" x14ac:dyDescent="0.3">
      <c r="A181" s="47" t="s">
        <v>912</v>
      </c>
    </row>
    <row r="182" spans="1:1" x14ac:dyDescent="0.3">
      <c r="A182" s="47" t="s">
        <v>913</v>
      </c>
    </row>
    <row r="183" spans="1:1" x14ac:dyDescent="0.3">
      <c r="A183" s="47" t="s">
        <v>914</v>
      </c>
    </row>
    <row r="184" spans="1:1" x14ac:dyDescent="0.3">
      <c r="A184" s="155"/>
    </row>
    <row r="185" spans="1:1" x14ac:dyDescent="0.3">
      <c r="A185" s="47" t="s">
        <v>915</v>
      </c>
    </row>
    <row r="186" spans="1:1" x14ac:dyDescent="0.3">
      <c r="A186" s="47" t="s">
        <v>916</v>
      </c>
    </row>
    <row r="187" spans="1:1" x14ac:dyDescent="0.3">
      <c r="A187" s="47"/>
    </row>
    <row r="188" spans="1:1" x14ac:dyDescent="0.3">
      <c r="A188" s="47" t="s">
        <v>917</v>
      </c>
    </row>
    <row r="189" spans="1:1" x14ac:dyDescent="0.3">
      <c r="A189" s="47" t="s">
        <v>918</v>
      </c>
    </row>
    <row r="190" spans="1:1" x14ac:dyDescent="0.3">
      <c r="A190" s="47" t="s">
        <v>919</v>
      </c>
    </row>
    <row r="191" spans="1:1" x14ac:dyDescent="0.3">
      <c r="A191" s="47" t="s">
        <v>920</v>
      </c>
    </row>
    <row r="192" spans="1:1" x14ac:dyDescent="0.3">
      <c r="A192" s="47" t="s">
        <v>921</v>
      </c>
    </row>
    <row r="193" spans="1:1" x14ac:dyDescent="0.3">
      <c r="A193" s="155"/>
    </row>
    <row r="194" spans="1:1" x14ac:dyDescent="0.3">
      <c r="A194" s="47" t="s">
        <v>922</v>
      </c>
    </row>
    <row r="195" spans="1:1" x14ac:dyDescent="0.3">
      <c r="A195" s="47" t="s">
        <v>923</v>
      </c>
    </row>
    <row r="196" spans="1:1" x14ac:dyDescent="0.3">
      <c r="A196" s="47"/>
    </row>
    <row r="197" spans="1:1" x14ac:dyDescent="0.3">
      <c r="A197" s="47" t="s">
        <v>924</v>
      </c>
    </row>
    <row r="198" spans="1:1" x14ac:dyDescent="0.3">
      <c r="A198" s="47" t="s">
        <v>925</v>
      </c>
    </row>
    <row r="199" spans="1:1" x14ac:dyDescent="0.3">
      <c r="A199" s="47" t="s">
        <v>926</v>
      </c>
    </row>
    <row r="200" spans="1:1" x14ac:dyDescent="0.3">
      <c r="A200" s="47" t="s">
        <v>927</v>
      </c>
    </row>
    <row r="201" spans="1:1" x14ac:dyDescent="0.3">
      <c r="A201" s="47" t="s">
        <v>928</v>
      </c>
    </row>
    <row r="202" spans="1:1" x14ac:dyDescent="0.3">
      <c r="A202" s="47"/>
    </row>
    <row r="203" spans="1:1" x14ac:dyDescent="0.3">
      <c r="A203" s="155"/>
    </row>
    <row r="204" spans="1:1" x14ac:dyDescent="0.3">
      <c r="A204" s="47" t="s">
        <v>929</v>
      </c>
    </row>
    <row r="205" spans="1:1" x14ac:dyDescent="0.3">
      <c r="A205" s="47" t="s">
        <v>930</v>
      </c>
    </row>
    <row r="206" spans="1:1" x14ac:dyDescent="0.3">
      <c r="A206" s="47"/>
    </row>
    <row r="207" spans="1:1" x14ac:dyDescent="0.3">
      <c r="A207" s="47" t="s">
        <v>931</v>
      </c>
    </row>
    <row r="208" spans="1:1" x14ac:dyDescent="0.3">
      <c r="A208" s="47" t="s">
        <v>932</v>
      </c>
    </row>
    <row r="209" spans="1:1" x14ac:dyDescent="0.3">
      <c r="A209" s="47" t="s">
        <v>933</v>
      </c>
    </row>
    <row r="210" spans="1:1" x14ac:dyDescent="0.3">
      <c r="A210" s="47" t="s">
        <v>934</v>
      </c>
    </row>
    <row r="211" spans="1:1" x14ac:dyDescent="0.3">
      <c r="A211" s="47" t="s">
        <v>935</v>
      </c>
    </row>
    <row r="212" spans="1:1" x14ac:dyDescent="0.3">
      <c r="A212" s="47"/>
    </row>
    <row r="213" spans="1:1" x14ac:dyDescent="0.3">
      <c r="A213" s="155"/>
    </row>
    <row r="214" spans="1:1" x14ac:dyDescent="0.3">
      <c r="A214" s="47" t="s">
        <v>936</v>
      </c>
    </row>
    <row r="215" spans="1:1" x14ac:dyDescent="0.3">
      <c r="A215" s="47" t="s">
        <v>937</v>
      </c>
    </row>
    <row r="216" spans="1:1" x14ac:dyDescent="0.3">
      <c r="A216" s="47"/>
    </row>
    <row r="217" spans="1:1" x14ac:dyDescent="0.3">
      <c r="A217" s="47" t="s">
        <v>938</v>
      </c>
    </row>
    <row r="218" spans="1:1" x14ac:dyDescent="0.3">
      <c r="A218" s="47" t="s">
        <v>939</v>
      </c>
    </row>
    <row r="219" spans="1:1" x14ac:dyDescent="0.3">
      <c r="A219" s="47" t="s">
        <v>940</v>
      </c>
    </row>
    <row r="220" spans="1:1" x14ac:dyDescent="0.3">
      <c r="A220" s="47" t="s">
        <v>941</v>
      </c>
    </row>
    <row r="221" spans="1:1" x14ac:dyDescent="0.3">
      <c r="A221" s="47" t="s">
        <v>942</v>
      </c>
    </row>
    <row r="222" spans="1:1" x14ac:dyDescent="0.3">
      <c r="A222" s="47"/>
    </row>
    <row r="223" spans="1:1" x14ac:dyDescent="0.3">
      <c r="A223" s="155"/>
    </row>
    <row r="224" spans="1:1" x14ac:dyDescent="0.3">
      <c r="A224" s="47" t="s">
        <v>943</v>
      </c>
    </row>
    <row r="225" spans="1:1" x14ac:dyDescent="0.3">
      <c r="A225" s="47" t="s">
        <v>944</v>
      </c>
    </row>
    <row r="226" spans="1:1" x14ac:dyDescent="0.3">
      <c r="A226" s="47"/>
    </row>
    <row r="227" spans="1:1" x14ac:dyDescent="0.3">
      <c r="A227" s="155"/>
    </row>
    <row r="228" spans="1:1" ht="16.8" customHeight="1" x14ac:dyDescent="0.3">
      <c r="A228" s="156" t="s">
        <v>945</v>
      </c>
    </row>
    <row r="229" spans="1:1" ht="16.8" customHeight="1" x14ac:dyDescent="0.3">
      <c r="A229" s="156" t="s">
        <v>946</v>
      </c>
    </row>
    <row r="230" spans="1:1" x14ac:dyDescent="0.3">
      <c r="A230" s="156"/>
    </row>
    <row r="231" spans="1:1" ht="18" customHeight="1" x14ac:dyDescent="0.3">
      <c r="A231" s="156" t="s">
        <v>947</v>
      </c>
    </row>
    <row r="232" spans="1:1" ht="18.600000000000001" customHeight="1" x14ac:dyDescent="0.3">
      <c r="A232" s="156" t="s">
        <v>948</v>
      </c>
    </row>
    <row r="233" spans="1:1" x14ac:dyDescent="0.3">
      <c r="A233" s="47"/>
    </row>
    <row r="234" spans="1:1" ht="15.6" customHeight="1" x14ac:dyDescent="0.3">
      <c r="A234" s="156" t="s">
        <v>949</v>
      </c>
    </row>
    <row r="235" spans="1:1" x14ac:dyDescent="0.3">
      <c r="A235" s="47" t="s">
        <v>950</v>
      </c>
    </row>
    <row r="236" spans="1:1" x14ac:dyDescent="0.3">
      <c r="A236" s="47"/>
    </row>
    <row r="237" spans="1:1" x14ac:dyDescent="0.3">
      <c r="A237" s="47" t="s">
        <v>951</v>
      </c>
    </row>
    <row r="238" spans="1:1" x14ac:dyDescent="0.3">
      <c r="A238" s="47" t="s">
        <v>952</v>
      </c>
    </row>
    <row r="239" spans="1:1" x14ac:dyDescent="0.3">
      <c r="A239" s="47"/>
    </row>
    <row r="240" spans="1:1" ht="16.8" customHeight="1" x14ac:dyDescent="0.3">
      <c r="A240" s="156" t="s">
        <v>953</v>
      </c>
    </row>
    <row r="241" spans="1:1" x14ac:dyDescent="0.3">
      <c r="A241" s="47" t="s">
        <v>954</v>
      </c>
    </row>
    <row r="242" spans="1:1" x14ac:dyDescent="0.3">
      <c r="A242" s="47"/>
    </row>
    <row r="243" spans="1:1" x14ac:dyDescent="0.3">
      <c r="A243" s="155"/>
    </row>
    <row r="244" spans="1:1" x14ac:dyDescent="0.3">
      <c r="A244" s="47"/>
    </row>
    <row r="245" spans="1:1" x14ac:dyDescent="0.3">
      <c r="A245" s="47" t="s">
        <v>955</v>
      </c>
    </row>
    <row r="246" spans="1:1" x14ac:dyDescent="0.3">
      <c r="A246" s="47" t="s">
        <v>955</v>
      </c>
    </row>
    <row r="247" spans="1:1" x14ac:dyDescent="0.3">
      <c r="A247" s="47"/>
    </row>
    <row r="248" spans="1:1" x14ac:dyDescent="0.3">
      <c r="A248" s="47" t="s">
        <v>956</v>
      </c>
    </row>
    <row r="249" spans="1:1" x14ac:dyDescent="0.3">
      <c r="A249" s="47" t="s">
        <v>957</v>
      </c>
    </row>
    <row r="250" spans="1:1" x14ac:dyDescent="0.3">
      <c r="A250" s="47"/>
    </row>
    <row r="251" spans="1:1" x14ac:dyDescent="0.3">
      <c r="A251" s="155"/>
    </row>
    <row r="252" spans="1:1" x14ac:dyDescent="0.3">
      <c r="A252" s="47" t="s">
        <v>958</v>
      </c>
    </row>
    <row r="253" spans="1:1" x14ac:dyDescent="0.3">
      <c r="A253" s="47" t="s">
        <v>959</v>
      </c>
    </row>
    <row r="254" spans="1:1" x14ac:dyDescent="0.3">
      <c r="A254" s="47" t="s">
        <v>960</v>
      </c>
    </row>
    <row r="255" spans="1:1" x14ac:dyDescent="0.3">
      <c r="A255" s="47" t="s">
        <v>961</v>
      </c>
    </row>
    <row r="256" spans="1:1" x14ac:dyDescent="0.3">
      <c r="A256" s="47"/>
    </row>
    <row r="257" spans="1:1" x14ac:dyDescent="0.3">
      <c r="A257" s="155"/>
    </row>
    <row r="258" spans="1:1" x14ac:dyDescent="0.3">
      <c r="A258" s="47" t="s">
        <v>962</v>
      </c>
    </row>
    <row r="259" spans="1:1" x14ac:dyDescent="0.3">
      <c r="A259" s="47" t="s">
        <v>963</v>
      </c>
    </row>
    <row r="260" spans="1:1" x14ac:dyDescent="0.3">
      <c r="A260" s="47"/>
    </row>
    <row r="261" spans="1:1" x14ac:dyDescent="0.3">
      <c r="A261" s="47" t="s">
        <v>964</v>
      </c>
    </row>
    <row r="262" spans="1:1" x14ac:dyDescent="0.3">
      <c r="A262" s="47" t="s">
        <v>965</v>
      </c>
    </row>
    <row r="263" spans="1:1" x14ac:dyDescent="0.3">
      <c r="A263" s="47" t="s">
        <v>966</v>
      </c>
    </row>
    <row r="264" spans="1:1" x14ac:dyDescent="0.3">
      <c r="A264" s="47" t="s">
        <v>967</v>
      </c>
    </row>
    <row r="265" spans="1:1" x14ac:dyDescent="0.3">
      <c r="A265" s="47" t="s">
        <v>968</v>
      </c>
    </row>
    <row r="266" spans="1:1" x14ac:dyDescent="0.3">
      <c r="A266" s="47"/>
    </row>
    <row r="267" spans="1:1" x14ac:dyDescent="0.3">
      <c r="A267" s="155"/>
    </row>
    <row r="268" spans="1:1" x14ac:dyDescent="0.3">
      <c r="A268" s="47" t="s">
        <v>969</v>
      </c>
    </row>
    <row r="269" spans="1:1" x14ac:dyDescent="0.3">
      <c r="A269" s="47" t="s">
        <v>970</v>
      </c>
    </row>
    <row r="270" spans="1:1" x14ac:dyDescent="0.3">
      <c r="A270" s="47"/>
    </row>
    <row r="271" spans="1:1" x14ac:dyDescent="0.3">
      <c r="A271" s="47" t="s">
        <v>971</v>
      </c>
    </row>
    <row r="272" spans="1:1" x14ac:dyDescent="0.3">
      <c r="A272" s="47" t="s">
        <v>972</v>
      </c>
    </row>
    <row r="273" spans="1:1" x14ac:dyDescent="0.3">
      <c r="A273" s="47" t="s">
        <v>973</v>
      </c>
    </row>
    <row r="274" spans="1:1" x14ac:dyDescent="0.3">
      <c r="A274" s="47" t="s">
        <v>974</v>
      </c>
    </row>
    <row r="275" spans="1:1" x14ac:dyDescent="0.3">
      <c r="A275" s="47" t="s">
        <v>975</v>
      </c>
    </row>
    <row r="276" spans="1:1" x14ac:dyDescent="0.3">
      <c r="A276" s="47"/>
    </row>
    <row r="277" spans="1:1" x14ac:dyDescent="0.3">
      <c r="A277" s="155"/>
    </row>
    <row r="278" spans="1:1" x14ac:dyDescent="0.3">
      <c r="A278" s="47" t="s">
        <v>976</v>
      </c>
    </row>
    <row r="279" spans="1:1" x14ac:dyDescent="0.3">
      <c r="A279" s="47" t="s">
        <v>977</v>
      </c>
    </row>
    <row r="280" spans="1:1" x14ac:dyDescent="0.3">
      <c r="A280" s="47"/>
    </row>
    <row r="281" spans="1:1" x14ac:dyDescent="0.3">
      <c r="A281" s="155"/>
    </row>
    <row r="282" spans="1:1" x14ac:dyDescent="0.3">
      <c r="A282" s="47" t="s">
        <v>978</v>
      </c>
    </row>
    <row r="283" spans="1:1" x14ac:dyDescent="0.3">
      <c r="A283" s="47" t="s">
        <v>979</v>
      </c>
    </row>
    <row r="284" spans="1:1" x14ac:dyDescent="0.3">
      <c r="A284" s="47" t="s">
        <v>980</v>
      </c>
    </row>
    <row r="285" spans="1:1" x14ac:dyDescent="0.3">
      <c r="A285" s="47" t="s">
        <v>981</v>
      </c>
    </row>
    <row r="286" spans="1:1" x14ac:dyDescent="0.3">
      <c r="A286" s="155"/>
    </row>
    <row r="287" spans="1:1" x14ac:dyDescent="0.3">
      <c r="A287" s="47" t="s">
        <v>982</v>
      </c>
    </row>
    <row r="288" spans="1:1" x14ac:dyDescent="0.3">
      <c r="A288" s="47" t="s">
        <v>983</v>
      </c>
    </row>
    <row r="289" spans="1:1" x14ac:dyDescent="0.3">
      <c r="A289" s="47" t="s">
        <v>984</v>
      </c>
    </row>
    <row r="290" spans="1:1" x14ac:dyDescent="0.3">
      <c r="A290" s="47" t="s">
        <v>985</v>
      </c>
    </row>
    <row r="291" spans="1:1" x14ac:dyDescent="0.3">
      <c r="A291" s="47"/>
    </row>
    <row r="292" spans="1:1" x14ac:dyDescent="0.3">
      <c r="A292" s="155"/>
    </row>
    <row r="293" spans="1:1" x14ac:dyDescent="0.3">
      <c r="A293" s="47" t="s">
        <v>986</v>
      </c>
    </row>
    <row r="294" spans="1:1" x14ac:dyDescent="0.3">
      <c r="A294" s="47" t="s">
        <v>987</v>
      </c>
    </row>
    <row r="295" spans="1:1" x14ac:dyDescent="0.3">
      <c r="A295" s="47"/>
    </row>
    <row r="296" spans="1:1" x14ac:dyDescent="0.3">
      <c r="A296" s="47" t="s">
        <v>988</v>
      </c>
    </row>
    <row r="297" spans="1:1" x14ac:dyDescent="0.3">
      <c r="A297" s="47" t="s">
        <v>989</v>
      </c>
    </row>
    <row r="298" spans="1:1" x14ac:dyDescent="0.3">
      <c r="A298" s="47" t="s">
        <v>990</v>
      </c>
    </row>
    <row r="299" spans="1:1" x14ac:dyDescent="0.3">
      <c r="A299" s="47" t="s">
        <v>991</v>
      </c>
    </row>
    <row r="300" spans="1:1" x14ac:dyDescent="0.3">
      <c r="A300" s="47" t="s">
        <v>992</v>
      </c>
    </row>
    <row r="301" spans="1:1" x14ac:dyDescent="0.3">
      <c r="A301" s="47" t="s">
        <v>993</v>
      </c>
    </row>
    <row r="302" spans="1:1" x14ac:dyDescent="0.3">
      <c r="A302" s="47" t="s">
        <v>994</v>
      </c>
    </row>
    <row r="303" spans="1:1" x14ac:dyDescent="0.3">
      <c r="A303" s="47" t="s">
        <v>995</v>
      </c>
    </row>
    <row r="304" spans="1:1" x14ac:dyDescent="0.3">
      <c r="A304" s="47" t="s">
        <v>996</v>
      </c>
    </row>
    <row r="305" spans="1:1" x14ac:dyDescent="0.3">
      <c r="A305" s="47" t="s">
        <v>997</v>
      </c>
    </row>
    <row r="306" spans="1:1" x14ac:dyDescent="0.3">
      <c r="A306" s="47"/>
    </row>
    <row r="307" spans="1:1" x14ac:dyDescent="0.3">
      <c r="A307" s="155"/>
    </row>
    <row r="308" spans="1:1" x14ac:dyDescent="0.3">
      <c r="A308" s="47" t="s">
        <v>998</v>
      </c>
    </row>
    <row r="309" spans="1:1" x14ac:dyDescent="0.3">
      <c r="A309" s="47" t="s">
        <v>999</v>
      </c>
    </row>
    <row r="310" spans="1:1" x14ac:dyDescent="0.3">
      <c r="A310" s="47"/>
    </row>
    <row r="311" spans="1:1" x14ac:dyDescent="0.3">
      <c r="A311" s="47" t="s">
        <v>1000</v>
      </c>
    </row>
    <row r="312" spans="1:1" x14ac:dyDescent="0.3">
      <c r="A312" s="47" t="s">
        <v>1001</v>
      </c>
    </row>
    <row r="313" spans="1:1" x14ac:dyDescent="0.3">
      <c r="A313" s="47" t="s">
        <v>1002</v>
      </c>
    </row>
    <row r="314" spans="1:1" x14ac:dyDescent="0.3">
      <c r="A314" s="47" t="s">
        <v>1003</v>
      </c>
    </row>
    <row r="315" spans="1:1" x14ac:dyDescent="0.3">
      <c r="A315" s="47" t="s">
        <v>1004</v>
      </c>
    </row>
    <row r="316" spans="1:1" x14ac:dyDescent="0.3">
      <c r="A316" s="47" t="s">
        <v>1005</v>
      </c>
    </row>
    <row r="317" spans="1:1" x14ac:dyDescent="0.3">
      <c r="A317" s="47" t="s">
        <v>1006</v>
      </c>
    </row>
    <row r="318" spans="1:1" x14ac:dyDescent="0.3">
      <c r="A318" s="47" t="s">
        <v>1007</v>
      </c>
    </row>
    <row r="319" spans="1:1" x14ac:dyDescent="0.3">
      <c r="A319" s="47" t="s">
        <v>1008</v>
      </c>
    </row>
    <row r="320" spans="1:1" x14ac:dyDescent="0.3">
      <c r="A320" s="47" t="s">
        <v>1009</v>
      </c>
    </row>
    <row r="321" spans="1:1" x14ac:dyDescent="0.3">
      <c r="A321" s="47"/>
    </row>
    <row r="322" spans="1:1" x14ac:dyDescent="0.3">
      <c r="A322" s="155"/>
    </row>
    <row r="323" spans="1:1" x14ac:dyDescent="0.3">
      <c r="A323" s="47" t="s">
        <v>1010</v>
      </c>
    </row>
    <row r="324" spans="1:1" x14ac:dyDescent="0.3">
      <c r="A324" s="47"/>
    </row>
    <row r="325" spans="1:1" x14ac:dyDescent="0.3">
      <c r="A325" s="47" t="s">
        <v>1011</v>
      </c>
    </row>
    <row r="326" spans="1:1" x14ac:dyDescent="0.3">
      <c r="A326" s="47" t="s">
        <v>1012</v>
      </c>
    </row>
    <row r="327" spans="1:1" x14ac:dyDescent="0.3">
      <c r="A327" s="47" t="s">
        <v>1013</v>
      </c>
    </row>
    <row r="328" spans="1:1" x14ac:dyDescent="0.3">
      <c r="A328" s="47" t="s">
        <v>1014</v>
      </c>
    </row>
    <row r="329" spans="1:1" x14ac:dyDescent="0.3">
      <c r="A329" s="47" t="s">
        <v>1015</v>
      </c>
    </row>
    <row r="330" spans="1:1" x14ac:dyDescent="0.3">
      <c r="A330" s="47"/>
    </row>
    <row r="331" spans="1:1" x14ac:dyDescent="0.3">
      <c r="A331" s="155"/>
    </row>
    <row r="332" spans="1:1" x14ac:dyDescent="0.3">
      <c r="A332" s="47" t="s">
        <v>1016</v>
      </c>
    </row>
    <row r="333" spans="1:1" x14ac:dyDescent="0.3">
      <c r="A333" s="47" t="s">
        <v>1017</v>
      </c>
    </row>
    <row r="334" spans="1:1" x14ac:dyDescent="0.3">
      <c r="A334" s="47" t="s">
        <v>1018</v>
      </c>
    </row>
    <row r="335" spans="1:1" x14ac:dyDescent="0.3">
      <c r="A335" s="47" t="s">
        <v>1019</v>
      </c>
    </row>
    <row r="336" spans="1:1" x14ac:dyDescent="0.3">
      <c r="A336" s="47"/>
    </row>
    <row r="337" spans="1:1" x14ac:dyDescent="0.3">
      <c r="A337" s="155"/>
    </row>
    <row r="338" spans="1:1" x14ac:dyDescent="0.3">
      <c r="A338" s="47" t="s">
        <v>1020</v>
      </c>
    </row>
    <row r="339" spans="1:1" x14ac:dyDescent="0.3">
      <c r="A339" s="47" t="s">
        <v>1021</v>
      </c>
    </row>
    <row r="340" spans="1:1" x14ac:dyDescent="0.3">
      <c r="A340" s="47" t="s">
        <v>1022</v>
      </c>
    </row>
    <row r="341" spans="1:1" x14ac:dyDescent="0.3">
      <c r="A341" s="47" t="s">
        <v>1023</v>
      </c>
    </row>
    <row r="342" spans="1:1" x14ac:dyDescent="0.3">
      <c r="A342" s="47" t="s">
        <v>1024</v>
      </c>
    </row>
    <row r="343" spans="1:1" x14ac:dyDescent="0.3">
      <c r="A343" s="47" t="s">
        <v>1025</v>
      </c>
    </row>
    <row r="344" spans="1:1" x14ac:dyDescent="0.3">
      <c r="A344" s="47" t="s">
        <v>1026</v>
      </c>
    </row>
    <row r="345" spans="1:1" x14ac:dyDescent="0.3">
      <c r="A345" s="47" t="s">
        <v>1027</v>
      </c>
    </row>
    <row r="346" spans="1:1" x14ac:dyDescent="0.3">
      <c r="A346" s="47" t="s">
        <v>1028</v>
      </c>
    </row>
    <row r="347" spans="1:1" x14ac:dyDescent="0.3">
      <c r="A347" s="47" t="s">
        <v>1029</v>
      </c>
    </row>
    <row r="348" spans="1:1" x14ac:dyDescent="0.3">
      <c r="A348" s="47" t="s">
        <v>1030</v>
      </c>
    </row>
    <row r="349" spans="1:1" x14ac:dyDescent="0.3">
      <c r="A349" s="47" t="s">
        <v>1031</v>
      </c>
    </row>
    <row r="350" spans="1:1" x14ac:dyDescent="0.3">
      <c r="A350" s="47" t="s">
        <v>1032</v>
      </c>
    </row>
    <row r="351" spans="1:1" x14ac:dyDescent="0.3">
      <c r="A351" s="47" t="s">
        <v>1033</v>
      </c>
    </row>
    <row r="352" spans="1:1" x14ac:dyDescent="0.3">
      <c r="A352" s="47" t="s">
        <v>1034</v>
      </c>
    </row>
    <row r="353" spans="1:1" x14ac:dyDescent="0.3">
      <c r="A353" s="47" t="s">
        <v>1035</v>
      </c>
    </row>
    <row r="354" spans="1:1" x14ac:dyDescent="0.3">
      <c r="A354" s="47" t="s">
        <v>1036</v>
      </c>
    </row>
    <row r="355" spans="1:1" x14ac:dyDescent="0.3">
      <c r="A355" s="47" t="s">
        <v>1037</v>
      </c>
    </row>
    <row r="356" spans="1:1" x14ac:dyDescent="0.3">
      <c r="A356" s="47" t="s">
        <v>1038</v>
      </c>
    </row>
    <row r="357" spans="1:1" x14ac:dyDescent="0.3">
      <c r="A357" s="47" t="s">
        <v>1039</v>
      </c>
    </row>
    <row r="358" spans="1:1" x14ac:dyDescent="0.3">
      <c r="A358" s="47"/>
    </row>
    <row r="359" spans="1:1" x14ac:dyDescent="0.3">
      <c r="A359" s="155"/>
    </row>
    <row r="360" spans="1:1" x14ac:dyDescent="0.3">
      <c r="A360" s="47" t="s">
        <v>1040</v>
      </c>
    </row>
    <row r="361" spans="1:1" x14ac:dyDescent="0.3">
      <c r="A361" s="47" t="s">
        <v>1041</v>
      </c>
    </row>
    <row r="362" spans="1:1" x14ac:dyDescent="0.3">
      <c r="A362" s="47" t="s">
        <v>1042</v>
      </c>
    </row>
    <row r="363" spans="1:1" x14ac:dyDescent="0.3">
      <c r="A363" s="47" t="s">
        <v>1043</v>
      </c>
    </row>
    <row r="364" spans="1:1" x14ac:dyDescent="0.3">
      <c r="A364" s="47"/>
    </row>
    <row r="365" spans="1:1" x14ac:dyDescent="0.3">
      <c r="A365" s="47" t="s">
        <v>1044</v>
      </c>
    </row>
    <row r="366" spans="1:1" x14ac:dyDescent="0.3">
      <c r="A366" s="47" t="s">
        <v>1045</v>
      </c>
    </row>
    <row r="367" spans="1:1" x14ac:dyDescent="0.3">
      <c r="A367" s="47" t="s">
        <v>1046</v>
      </c>
    </row>
    <row r="368" spans="1:1" x14ac:dyDescent="0.3">
      <c r="A368" s="47" t="s">
        <v>1047</v>
      </c>
    </row>
    <row r="369" spans="1:1" x14ac:dyDescent="0.3">
      <c r="A369" s="47" t="s">
        <v>1048</v>
      </c>
    </row>
    <row r="370" spans="1:1" x14ac:dyDescent="0.3">
      <c r="A370" s="47" t="s">
        <v>1049</v>
      </c>
    </row>
    <row r="371" spans="1:1" x14ac:dyDescent="0.3">
      <c r="A371" s="47" t="s">
        <v>1050</v>
      </c>
    </row>
    <row r="372" spans="1:1" x14ac:dyDescent="0.3">
      <c r="A372" s="47" t="s">
        <v>1051</v>
      </c>
    </row>
    <row r="373" spans="1:1" x14ac:dyDescent="0.3">
      <c r="A373" s="47" t="s">
        <v>1052</v>
      </c>
    </row>
    <row r="374" spans="1:1" x14ac:dyDescent="0.3">
      <c r="A374" s="47" t="s">
        <v>1053</v>
      </c>
    </row>
    <row r="375" spans="1:1" x14ac:dyDescent="0.3">
      <c r="A375" s="47" t="s">
        <v>1054</v>
      </c>
    </row>
    <row r="376" spans="1:1" x14ac:dyDescent="0.3">
      <c r="A376" s="47" t="s">
        <v>1055</v>
      </c>
    </row>
    <row r="377" spans="1:1" x14ac:dyDescent="0.3">
      <c r="A377" s="47" t="s">
        <v>1056</v>
      </c>
    </row>
    <row r="378" spans="1:1" x14ac:dyDescent="0.3">
      <c r="A378" s="47" t="s">
        <v>1057</v>
      </c>
    </row>
    <row r="379" spans="1:1" x14ac:dyDescent="0.3">
      <c r="A379" s="47" t="s">
        <v>1058</v>
      </c>
    </row>
    <row r="380" spans="1:1" x14ac:dyDescent="0.3">
      <c r="A380" s="47" t="s">
        <v>1059</v>
      </c>
    </row>
    <row r="381" spans="1:1" x14ac:dyDescent="0.3">
      <c r="A381" s="47" t="s">
        <v>1060</v>
      </c>
    </row>
    <row r="382" spans="1:1" x14ac:dyDescent="0.3">
      <c r="A382" s="47" t="s">
        <v>1061</v>
      </c>
    </row>
    <row r="383" spans="1:1" x14ac:dyDescent="0.3">
      <c r="A383" s="47" t="s">
        <v>1062</v>
      </c>
    </row>
    <row r="384" spans="1:1" x14ac:dyDescent="0.3">
      <c r="A384" s="47" t="s">
        <v>1063</v>
      </c>
    </row>
    <row r="385" spans="1:1" x14ac:dyDescent="0.3">
      <c r="A385" s="47"/>
    </row>
    <row r="386" spans="1:1" x14ac:dyDescent="0.3">
      <c r="A386" s="155"/>
    </row>
    <row r="387" spans="1:1" x14ac:dyDescent="0.3">
      <c r="A387" s="47" t="s">
        <v>1064</v>
      </c>
    </row>
    <row r="388" spans="1:1" x14ac:dyDescent="0.3">
      <c r="A388" s="47"/>
    </row>
    <row r="389" spans="1:1" x14ac:dyDescent="0.3">
      <c r="A389" s="47" t="s">
        <v>1065</v>
      </c>
    </row>
    <row r="390" spans="1:1" x14ac:dyDescent="0.3">
      <c r="A390" s="47" t="s">
        <v>1066</v>
      </c>
    </row>
    <row r="391" spans="1:1" x14ac:dyDescent="0.3">
      <c r="A391" s="47"/>
    </row>
    <row r="392" spans="1:1" x14ac:dyDescent="0.3">
      <c r="A392" s="155"/>
    </row>
    <row r="393" spans="1:1" x14ac:dyDescent="0.3">
      <c r="A393" s="47" t="s">
        <v>1067</v>
      </c>
    </row>
    <row r="394" spans="1:1" x14ac:dyDescent="0.3">
      <c r="A394" s="47" t="s">
        <v>1068</v>
      </c>
    </row>
    <row r="395" spans="1:1" x14ac:dyDescent="0.3">
      <c r="A395" s="47" t="s">
        <v>1069</v>
      </c>
    </row>
    <row r="396" spans="1:1" x14ac:dyDescent="0.3">
      <c r="A396" s="47" t="s">
        <v>1070</v>
      </c>
    </row>
    <row r="397" spans="1:1" x14ac:dyDescent="0.3">
      <c r="A397" s="47"/>
    </row>
    <row r="398" spans="1:1" x14ac:dyDescent="0.3">
      <c r="A398" s="155"/>
    </row>
    <row r="399" spans="1:1" x14ac:dyDescent="0.3">
      <c r="A399" s="47" t="s">
        <v>1071</v>
      </c>
    </row>
    <row r="400" spans="1:1" x14ac:dyDescent="0.3">
      <c r="A400" s="47" t="s">
        <v>1072</v>
      </c>
    </row>
    <row r="401" spans="1:1" x14ac:dyDescent="0.3">
      <c r="A401" s="47"/>
    </row>
    <row r="402" spans="1:1" x14ac:dyDescent="0.3">
      <c r="A402" s="155"/>
    </row>
    <row r="403" spans="1:1" x14ac:dyDescent="0.3">
      <c r="A403" s="47" t="s">
        <v>1073</v>
      </c>
    </row>
    <row r="404" spans="1:1" x14ac:dyDescent="0.3">
      <c r="A404" s="47" t="s">
        <v>1074</v>
      </c>
    </row>
    <row r="405" spans="1:1" x14ac:dyDescent="0.3">
      <c r="A405" s="47"/>
    </row>
    <row r="406" spans="1:1" x14ac:dyDescent="0.3">
      <c r="A406" s="155"/>
    </row>
    <row r="407" spans="1:1" x14ac:dyDescent="0.3">
      <c r="A407" s="47" t="s">
        <v>1075</v>
      </c>
    </row>
    <row r="408" spans="1:1" x14ac:dyDescent="0.3">
      <c r="A408" s="47"/>
    </row>
    <row r="409" spans="1:1" x14ac:dyDescent="0.3">
      <c r="A409" s="155"/>
    </row>
    <row r="410" spans="1:1" x14ac:dyDescent="0.3">
      <c r="A410" s="47" t="s">
        <v>1076</v>
      </c>
    </row>
    <row r="411" spans="1:1" x14ac:dyDescent="0.3">
      <c r="A411" s="47"/>
    </row>
    <row r="412" spans="1:1" x14ac:dyDescent="0.3">
      <c r="A412" s="155"/>
    </row>
    <row r="413" spans="1:1" x14ac:dyDescent="0.3">
      <c r="A413" s="47" t="s">
        <v>1077</v>
      </c>
    </row>
    <row r="414" spans="1:1" x14ac:dyDescent="0.3">
      <c r="A414" s="47"/>
    </row>
    <row r="415" spans="1:1" x14ac:dyDescent="0.3">
      <c r="A415" s="155"/>
    </row>
    <row r="416" spans="1:1" x14ac:dyDescent="0.3">
      <c r="A416" s="47" t="s">
        <v>1078</v>
      </c>
    </row>
    <row r="417" spans="1:1" x14ac:dyDescent="0.3">
      <c r="A417" s="47"/>
    </row>
    <row r="418" spans="1:1" x14ac:dyDescent="0.3">
      <c r="A418" s="155"/>
    </row>
    <row r="419" spans="1:1" x14ac:dyDescent="0.3">
      <c r="A419" s="47" t="s">
        <v>1079</v>
      </c>
    </row>
    <row r="420" spans="1:1" x14ac:dyDescent="0.3">
      <c r="A420" s="47"/>
    </row>
    <row r="421" spans="1:1" x14ac:dyDescent="0.3">
      <c r="A421" s="155"/>
    </row>
    <row r="422" spans="1:1" x14ac:dyDescent="0.3">
      <c r="A422" s="47" t="s">
        <v>1080</v>
      </c>
    </row>
    <row r="423" spans="1:1" x14ac:dyDescent="0.3">
      <c r="A423" s="47"/>
    </row>
    <row r="424" spans="1:1" x14ac:dyDescent="0.3">
      <c r="A424" s="155"/>
    </row>
    <row r="425" spans="1:1" x14ac:dyDescent="0.3">
      <c r="A425" s="47" t="s">
        <v>1081</v>
      </c>
    </row>
    <row r="426" spans="1:1" x14ac:dyDescent="0.3">
      <c r="A426" s="47"/>
    </row>
    <row r="427" spans="1:1" x14ac:dyDescent="0.3">
      <c r="A427" s="155"/>
    </row>
    <row r="428" spans="1:1" x14ac:dyDescent="0.3">
      <c r="A428" s="47" t="s">
        <v>1082</v>
      </c>
    </row>
    <row r="429" spans="1:1" x14ac:dyDescent="0.3">
      <c r="A429" s="47"/>
    </row>
    <row r="430" spans="1:1" x14ac:dyDescent="0.3">
      <c r="A430" s="155"/>
    </row>
    <row r="431" spans="1:1" x14ac:dyDescent="0.3">
      <c r="A431" s="47" t="s">
        <v>1083</v>
      </c>
    </row>
    <row r="432" spans="1:1" x14ac:dyDescent="0.3">
      <c r="A432" s="47" t="s">
        <v>1084</v>
      </c>
    </row>
    <row r="433" spans="1:1" x14ac:dyDescent="0.3">
      <c r="A433" s="47" t="s">
        <v>1085</v>
      </c>
    </row>
    <row r="434" spans="1:1" x14ac:dyDescent="0.3">
      <c r="A434" s="47"/>
    </row>
    <row r="435" spans="1:1" x14ac:dyDescent="0.3">
      <c r="A435" s="155"/>
    </row>
    <row r="436" spans="1:1" x14ac:dyDescent="0.3">
      <c r="A436" s="47" t="s">
        <v>1086</v>
      </c>
    </row>
    <row r="437" spans="1:1" x14ac:dyDescent="0.3">
      <c r="A437" s="47" t="s">
        <v>1087</v>
      </c>
    </row>
    <row r="438" spans="1:1" x14ac:dyDescent="0.3">
      <c r="A438" s="47" t="s">
        <v>1088</v>
      </c>
    </row>
    <row r="439" spans="1:1" x14ac:dyDescent="0.3">
      <c r="A439" s="47"/>
    </row>
    <row r="440" spans="1:1" x14ac:dyDescent="0.3">
      <c r="A440" s="155"/>
    </row>
    <row r="441" spans="1:1" x14ac:dyDescent="0.3">
      <c r="A441" s="47" t="s">
        <v>1089</v>
      </c>
    </row>
    <row r="442" spans="1:1" x14ac:dyDescent="0.3">
      <c r="A442" s="47" t="s">
        <v>1090</v>
      </c>
    </row>
    <row r="443" spans="1:1" x14ac:dyDescent="0.3">
      <c r="A443" s="47" t="s">
        <v>1091</v>
      </c>
    </row>
    <row r="444" spans="1:1" x14ac:dyDescent="0.3">
      <c r="A444" s="155"/>
    </row>
    <row r="445" spans="1:1" x14ac:dyDescent="0.3">
      <c r="A445" s="47" t="s">
        <v>1092</v>
      </c>
    </row>
    <row r="446" spans="1:1" x14ac:dyDescent="0.3">
      <c r="A446" s="47" t="s">
        <v>1093</v>
      </c>
    </row>
    <row r="447" spans="1:1" x14ac:dyDescent="0.3">
      <c r="A447" s="47" t="s">
        <v>1094</v>
      </c>
    </row>
    <row r="448" spans="1:1" x14ac:dyDescent="0.3">
      <c r="A448" s="155"/>
    </row>
    <row r="449" spans="1:1" x14ac:dyDescent="0.3">
      <c r="A449" s="47" t="s">
        <v>1095</v>
      </c>
    </row>
    <row r="450" spans="1:1" x14ac:dyDescent="0.3">
      <c r="A450" s="47" t="s">
        <v>1096</v>
      </c>
    </row>
    <row r="451" spans="1:1" x14ac:dyDescent="0.3">
      <c r="A451" s="47" t="s">
        <v>1097</v>
      </c>
    </row>
    <row r="452" spans="1:1" x14ac:dyDescent="0.3">
      <c r="A452" s="47" t="s">
        <v>1098</v>
      </c>
    </row>
    <row r="453" spans="1:1" x14ac:dyDescent="0.3">
      <c r="A453" s="47" t="s">
        <v>1099</v>
      </c>
    </row>
    <row r="454" spans="1:1" x14ac:dyDescent="0.3">
      <c r="A454" s="47"/>
    </row>
    <row r="455" spans="1:1" x14ac:dyDescent="0.3">
      <c r="A455" s="155"/>
    </row>
    <row r="456" spans="1:1" x14ac:dyDescent="0.3">
      <c r="A456" s="47" t="s">
        <v>1100</v>
      </c>
    </row>
    <row r="457" spans="1:1" x14ac:dyDescent="0.3">
      <c r="A457" s="47" t="s">
        <v>1101</v>
      </c>
    </row>
    <row r="458" spans="1:1" x14ac:dyDescent="0.3">
      <c r="A458" s="47" t="s">
        <v>1102</v>
      </c>
    </row>
    <row r="459" spans="1:1" x14ac:dyDescent="0.3">
      <c r="A459" s="47"/>
    </row>
    <row r="460" spans="1:1" x14ac:dyDescent="0.3">
      <c r="A460" s="47"/>
    </row>
    <row r="461" spans="1:1" x14ac:dyDescent="0.3">
      <c r="A461" s="47"/>
    </row>
    <row r="462" spans="1:1" x14ac:dyDescent="0.3">
      <c r="A462" s="155"/>
    </row>
    <row r="463" spans="1:1" x14ac:dyDescent="0.3">
      <c r="A463" s="156" t="s">
        <v>1103</v>
      </c>
    </row>
    <row r="464" spans="1:1" x14ac:dyDescent="0.3">
      <c r="A464" s="156" t="s">
        <v>1104</v>
      </c>
    </row>
    <row r="465" spans="1:1" x14ac:dyDescent="0.3">
      <c r="A465" s="156" t="s">
        <v>1105</v>
      </c>
    </row>
    <row r="466" spans="1:1" x14ac:dyDescent="0.3">
      <c r="A466" s="156" t="s">
        <v>1106</v>
      </c>
    </row>
    <row r="467" spans="1:1" x14ac:dyDescent="0.3">
      <c r="A467" s="47" t="s">
        <v>1107</v>
      </c>
    </row>
    <row r="468" spans="1:1" x14ac:dyDescent="0.3">
      <c r="A468" s="156" t="s">
        <v>1108</v>
      </c>
    </row>
    <row r="469" spans="1:1" x14ac:dyDescent="0.3">
      <c r="A469" s="156" t="s">
        <v>1109</v>
      </c>
    </row>
    <row r="470" spans="1:1" x14ac:dyDescent="0.3">
      <c r="A470" s="156" t="s">
        <v>1110</v>
      </c>
    </row>
    <row r="471" spans="1:1" x14ac:dyDescent="0.3">
      <c r="A471" s="156" t="s">
        <v>1111</v>
      </c>
    </row>
    <row r="472" spans="1:1" x14ac:dyDescent="0.3">
      <c r="A472" s="156" t="s">
        <v>1112</v>
      </c>
    </row>
    <row r="473" spans="1:1" x14ac:dyDescent="0.3">
      <c r="A473" s="156" t="s">
        <v>1113</v>
      </c>
    </row>
    <row r="474" spans="1:1" x14ac:dyDescent="0.3">
      <c r="A474" s="156" t="s">
        <v>1114</v>
      </c>
    </row>
    <row r="475" spans="1:1" x14ac:dyDescent="0.3">
      <c r="A475" s="156" t="s">
        <v>1115</v>
      </c>
    </row>
    <row r="476" spans="1:1" x14ac:dyDescent="0.3">
      <c r="A476" s="156" t="s">
        <v>1116</v>
      </c>
    </row>
    <row r="477" spans="1:1" ht="15.6" customHeight="1" x14ac:dyDescent="0.3">
      <c r="A477" s="156" t="s">
        <v>1117</v>
      </c>
    </row>
    <row r="478" spans="1:1" ht="14.4" customHeight="1" x14ac:dyDescent="0.3">
      <c r="A478" s="156" t="s">
        <v>1118</v>
      </c>
    </row>
    <row r="479" spans="1:1" ht="14.4" customHeight="1" x14ac:dyDescent="0.3">
      <c r="A479" s="156" t="s">
        <v>1119</v>
      </c>
    </row>
    <row r="480" spans="1:1" ht="14.4" customHeight="1" x14ac:dyDescent="0.3">
      <c r="A480" s="156" t="s">
        <v>1120</v>
      </c>
    </row>
    <row r="481" spans="1:1" ht="14.4" customHeight="1" x14ac:dyDescent="0.3">
      <c r="A481" s="156" t="s">
        <v>1121</v>
      </c>
    </row>
    <row r="482" spans="1:1" ht="15" customHeight="1" x14ac:dyDescent="0.3">
      <c r="A482" s="156" t="s">
        <v>1122</v>
      </c>
    </row>
    <row r="483" spans="1:1" ht="15.6" customHeight="1" x14ac:dyDescent="0.3">
      <c r="A483" s="156" t="s">
        <v>1123</v>
      </c>
    </row>
    <row r="484" spans="1:1" ht="13.8" customHeight="1" x14ac:dyDescent="0.3">
      <c r="A484" s="156" t="s">
        <v>1124</v>
      </c>
    </row>
    <row r="485" spans="1:1" ht="15" customHeight="1" x14ac:dyDescent="0.3">
      <c r="A485" s="156" t="s">
        <v>1125</v>
      </c>
    </row>
    <row r="486" spans="1:1" ht="16.2" customHeight="1" x14ac:dyDescent="0.3">
      <c r="A486" s="156" t="s">
        <v>1126</v>
      </c>
    </row>
    <row r="487" spans="1:1" x14ac:dyDescent="0.3">
      <c r="A487" s="156" t="s">
        <v>1127</v>
      </c>
    </row>
    <row r="488" spans="1:1" ht="13.8" customHeight="1" x14ac:dyDescent="0.3">
      <c r="A488" s="156" t="s">
        <v>1128</v>
      </c>
    </row>
    <row r="489" spans="1:1" ht="15" customHeight="1" x14ac:dyDescent="0.3">
      <c r="A489" s="47" t="s">
        <v>1129</v>
      </c>
    </row>
    <row r="490" spans="1:1" ht="16.2" customHeight="1" x14ac:dyDescent="0.3">
      <c r="A490" s="156" t="s">
        <v>1130</v>
      </c>
    </row>
    <row r="491" spans="1:1" ht="15.6" customHeight="1" x14ac:dyDescent="0.3">
      <c r="A491" s="156" t="s">
        <v>1131</v>
      </c>
    </row>
    <row r="492" spans="1:1" ht="17.399999999999999" customHeight="1" x14ac:dyDescent="0.3">
      <c r="A492" s="156" t="s">
        <v>1132</v>
      </c>
    </row>
    <row r="493" spans="1:1" ht="10.8" customHeight="1" x14ac:dyDescent="0.3">
      <c r="A493" s="156" t="s">
        <v>1133</v>
      </c>
    </row>
    <row r="494" spans="1:1" x14ac:dyDescent="0.3">
      <c r="A494" s="156" t="s">
        <v>1134</v>
      </c>
    </row>
    <row r="495" spans="1:1" ht="17.399999999999999" customHeight="1" x14ac:dyDescent="0.3">
      <c r="A495" s="47"/>
    </row>
    <row r="496" spans="1:1" ht="16.2" customHeight="1" x14ac:dyDescent="0.3">
      <c r="A496" s="155"/>
    </row>
    <row r="497" spans="1:1" ht="15" customHeight="1" x14ac:dyDescent="0.3">
      <c r="A497" s="156" t="s">
        <v>1135</v>
      </c>
    </row>
    <row r="498" spans="1:1" ht="15.6" customHeight="1" x14ac:dyDescent="0.3">
      <c r="A498" s="156" t="s">
        <v>1136</v>
      </c>
    </row>
    <row r="499" spans="1:1" ht="14.4" customHeight="1" x14ac:dyDescent="0.3">
      <c r="A499" s="156" t="s">
        <v>1137</v>
      </c>
    </row>
    <row r="500" spans="1:1" ht="14.4" customHeight="1" x14ac:dyDescent="0.3">
      <c r="A500" s="156" t="s">
        <v>1138</v>
      </c>
    </row>
    <row r="501" spans="1:1" ht="16.2" customHeight="1" x14ac:dyDescent="0.3">
      <c r="A501" s="156" t="s">
        <v>1139</v>
      </c>
    </row>
    <row r="502" spans="1:1" ht="17.399999999999999" customHeight="1" x14ac:dyDescent="0.3">
      <c r="A502" s="156" t="s">
        <v>1140</v>
      </c>
    </row>
    <row r="503" spans="1:1" ht="16.2" customHeight="1" x14ac:dyDescent="0.3">
      <c r="A503" s="156" t="s">
        <v>1141</v>
      </c>
    </row>
    <row r="504" spans="1:1" ht="15.6" customHeight="1" x14ac:dyDescent="0.3">
      <c r="A504" s="156" t="s">
        <v>1142</v>
      </c>
    </row>
    <row r="505" spans="1:1" ht="15.6" customHeight="1" x14ac:dyDescent="0.3">
      <c r="A505" s="156" t="s">
        <v>1143</v>
      </c>
    </row>
    <row r="506" spans="1:1" ht="15.6" customHeight="1" x14ac:dyDescent="0.3">
      <c r="A506" s="156" t="s">
        <v>1144</v>
      </c>
    </row>
    <row r="507" spans="1:1" ht="15" customHeight="1" x14ac:dyDescent="0.3">
      <c r="A507" s="156" t="s">
        <v>1145</v>
      </c>
    </row>
    <row r="508" spans="1:1" ht="16.2" customHeight="1" x14ac:dyDescent="0.3">
      <c r="A508" s="156" t="s">
        <v>1146</v>
      </c>
    </row>
    <row r="509" spans="1:1" ht="15" customHeight="1" x14ac:dyDescent="0.3">
      <c r="A509" s="156" t="s">
        <v>1147</v>
      </c>
    </row>
    <row r="510" spans="1:1" ht="13.8" customHeight="1" x14ac:dyDescent="0.3">
      <c r="A510" s="156" t="s">
        <v>1148</v>
      </c>
    </row>
    <row r="511" spans="1:1" ht="15" customHeight="1" x14ac:dyDescent="0.3">
      <c r="A511" s="156" t="s">
        <v>1149</v>
      </c>
    </row>
    <row r="512" spans="1:1" ht="15" customHeight="1" x14ac:dyDescent="0.3">
      <c r="A512" s="156" t="s">
        <v>1150</v>
      </c>
    </row>
    <row r="513" spans="1:1" ht="16.8" customHeight="1" x14ac:dyDescent="0.3">
      <c r="A513" s="156" t="s">
        <v>1151</v>
      </c>
    </row>
    <row r="514" spans="1:1" ht="14.4" customHeight="1" x14ac:dyDescent="0.3">
      <c r="A514" s="156" t="s">
        <v>1152</v>
      </c>
    </row>
    <row r="515" spans="1:1" ht="14.4" customHeight="1" x14ac:dyDescent="0.3">
      <c r="A515" s="156" t="s">
        <v>1153</v>
      </c>
    </row>
    <row r="516" spans="1:1" ht="13.8" customHeight="1" x14ac:dyDescent="0.3">
      <c r="A516" s="156" t="s">
        <v>1154</v>
      </c>
    </row>
    <row r="517" spans="1:1" ht="15" customHeight="1" x14ac:dyDescent="0.3">
      <c r="A517" s="156" t="s">
        <v>1155</v>
      </c>
    </row>
    <row r="518" spans="1:1" ht="15" customHeight="1" x14ac:dyDescent="0.3">
      <c r="A518" s="156" t="s">
        <v>1156</v>
      </c>
    </row>
    <row r="519" spans="1:1" ht="14.4" customHeight="1" x14ac:dyDescent="0.3">
      <c r="A519" s="156" t="s">
        <v>1157</v>
      </c>
    </row>
    <row r="520" spans="1:1" ht="16.2" customHeight="1" x14ac:dyDescent="0.3">
      <c r="A520" s="156" t="s">
        <v>1158</v>
      </c>
    </row>
    <row r="521" spans="1:1" ht="14.4" customHeight="1" x14ac:dyDescent="0.3">
      <c r="A521" s="156" t="s">
        <v>1159</v>
      </c>
    </row>
    <row r="522" spans="1:1" ht="16.8" customHeight="1" x14ac:dyDescent="0.3">
      <c r="A522" s="156" t="s">
        <v>1160</v>
      </c>
    </row>
    <row r="523" spans="1:1" ht="16.2" customHeight="1" x14ac:dyDescent="0.3">
      <c r="A523" s="156" t="s">
        <v>1161</v>
      </c>
    </row>
    <row r="524" spans="1:1" ht="15.6" customHeight="1" x14ac:dyDescent="0.3">
      <c r="A524" s="156" t="s">
        <v>1162</v>
      </c>
    </row>
    <row r="525" spans="1:1" ht="16.2" customHeight="1" x14ac:dyDescent="0.3">
      <c r="A525" s="156" t="s">
        <v>1163</v>
      </c>
    </row>
    <row r="526" spans="1:1" ht="15.6" customHeight="1" x14ac:dyDescent="0.3">
      <c r="A526" s="156" t="s">
        <v>1164</v>
      </c>
    </row>
    <row r="527" spans="1:1" ht="0.6" customHeight="1" x14ac:dyDescent="0.3">
      <c r="A527" s="156" t="s">
        <v>1165</v>
      </c>
    </row>
    <row r="528" spans="1:1" x14ac:dyDescent="0.3">
      <c r="A528" s="156" t="s">
        <v>1166</v>
      </c>
    </row>
    <row r="529" spans="1:1" ht="16.2" customHeight="1" x14ac:dyDescent="0.3">
      <c r="A529" s="156"/>
    </row>
    <row r="530" spans="1:1" ht="15" customHeight="1" x14ac:dyDescent="0.3">
      <c r="A530" s="157"/>
    </row>
    <row r="531" spans="1:1" ht="17.399999999999999" customHeight="1" x14ac:dyDescent="0.3">
      <c r="A531" s="156" t="s">
        <v>1167</v>
      </c>
    </row>
    <row r="532" spans="1:1" ht="16.2" customHeight="1" x14ac:dyDescent="0.3">
      <c r="A532" s="156" t="s">
        <v>1168</v>
      </c>
    </row>
    <row r="533" spans="1:1" ht="16.8" customHeight="1" x14ac:dyDescent="0.3">
      <c r="A533" s="156" t="s">
        <v>1169</v>
      </c>
    </row>
    <row r="534" spans="1:1" ht="15" customHeight="1" x14ac:dyDescent="0.3">
      <c r="A534" s="156" t="s">
        <v>1170</v>
      </c>
    </row>
    <row r="535" spans="1:1" ht="15" customHeight="1" x14ac:dyDescent="0.3">
      <c r="A535" s="156" t="s">
        <v>1171</v>
      </c>
    </row>
    <row r="536" spans="1:1" ht="15.6" customHeight="1" x14ac:dyDescent="0.3">
      <c r="A536" s="156" t="s">
        <v>1172</v>
      </c>
    </row>
    <row r="537" spans="1:1" ht="16.2" customHeight="1" x14ac:dyDescent="0.3">
      <c r="A537" s="156" t="s">
        <v>1173</v>
      </c>
    </row>
    <row r="538" spans="1:1" ht="17.399999999999999" customHeight="1" x14ac:dyDescent="0.3">
      <c r="A538" s="156" t="s">
        <v>1174</v>
      </c>
    </row>
    <row r="539" spans="1:1" ht="15" customHeight="1" x14ac:dyDescent="0.3">
      <c r="A539" s="156" t="s">
        <v>1175</v>
      </c>
    </row>
    <row r="540" spans="1:1" ht="17.399999999999999" customHeight="1" x14ac:dyDescent="0.3">
      <c r="A540" s="156" t="s">
        <v>1176</v>
      </c>
    </row>
    <row r="541" spans="1:1" ht="15.6" customHeight="1" x14ac:dyDescent="0.3">
      <c r="A541" s="156" t="s">
        <v>1177</v>
      </c>
    </row>
    <row r="542" spans="1:1" ht="15" customHeight="1" x14ac:dyDescent="0.3">
      <c r="A542" s="156" t="s">
        <v>1178</v>
      </c>
    </row>
    <row r="543" spans="1:1" ht="16.2" customHeight="1" x14ac:dyDescent="0.3">
      <c r="A543" s="156" t="s">
        <v>1179</v>
      </c>
    </row>
    <row r="544" spans="1:1" ht="15.6" customHeight="1" x14ac:dyDescent="0.3">
      <c r="A544" s="156" t="s">
        <v>1180</v>
      </c>
    </row>
    <row r="545" spans="1:1" ht="16.2" customHeight="1" x14ac:dyDescent="0.3">
      <c r="A545" s="156" t="s">
        <v>1181</v>
      </c>
    </row>
    <row r="546" spans="1:1" ht="17.399999999999999" customHeight="1" x14ac:dyDescent="0.3">
      <c r="A546" s="156" t="s">
        <v>1182</v>
      </c>
    </row>
    <row r="547" spans="1:1" ht="16.2" customHeight="1" x14ac:dyDescent="0.3">
      <c r="A547" s="156" t="s">
        <v>1183</v>
      </c>
    </row>
    <row r="548" spans="1:1" ht="14.4" customHeight="1" x14ac:dyDescent="0.3">
      <c r="A548" s="156" t="s">
        <v>1184</v>
      </c>
    </row>
    <row r="549" spans="1:1" ht="15.6" customHeight="1" x14ac:dyDescent="0.3">
      <c r="A549" s="156" t="s">
        <v>1185</v>
      </c>
    </row>
    <row r="550" spans="1:1" ht="15" customHeight="1" x14ac:dyDescent="0.3">
      <c r="A550" s="156" t="s">
        <v>1186</v>
      </c>
    </row>
    <row r="551" spans="1:1" ht="15.6" customHeight="1" x14ac:dyDescent="0.3">
      <c r="A551" s="156" t="s">
        <v>1187</v>
      </c>
    </row>
    <row r="552" spans="1:1" ht="16.2" customHeight="1" x14ac:dyDescent="0.3">
      <c r="A552" s="156" t="s">
        <v>1188</v>
      </c>
    </row>
    <row r="553" spans="1:1" ht="16.2" customHeight="1" x14ac:dyDescent="0.3">
      <c r="A553" s="156" t="s">
        <v>1189</v>
      </c>
    </row>
    <row r="554" spans="1:1" ht="15.6" customHeight="1" x14ac:dyDescent="0.3">
      <c r="A554" s="156" t="s">
        <v>1190</v>
      </c>
    </row>
    <row r="555" spans="1:1" ht="15.6" customHeight="1" x14ac:dyDescent="0.3">
      <c r="A555" s="156" t="s">
        <v>1191</v>
      </c>
    </row>
    <row r="556" spans="1:1" ht="15.6" customHeight="1" x14ac:dyDescent="0.3">
      <c r="A556" s="156" t="s">
        <v>1192</v>
      </c>
    </row>
    <row r="557" spans="1:1" ht="15.6" customHeight="1" x14ac:dyDescent="0.3">
      <c r="A557" s="156" t="s">
        <v>1193</v>
      </c>
    </row>
    <row r="558" spans="1:1" ht="15.6" customHeight="1" x14ac:dyDescent="0.3">
      <c r="A558" s="156" t="s">
        <v>1194</v>
      </c>
    </row>
    <row r="559" spans="1:1" ht="15" customHeight="1" x14ac:dyDescent="0.3">
      <c r="A559" s="156" t="s">
        <v>1195</v>
      </c>
    </row>
    <row r="560" spans="1:1" ht="14.4" customHeight="1" x14ac:dyDescent="0.3">
      <c r="A560" s="156" t="s">
        <v>1196</v>
      </c>
    </row>
    <row r="561" spans="1:1" x14ac:dyDescent="0.3">
      <c r="A561" s="156" t="s">
        <v>1197</v>
      </c>
    </row>
    <row r="562" spans="1:1" x14ac:dyDescent="0.3">
      <c r="A562" s="156" t="s">
        <v>1198</v>
      </c>
    </row>
    <row r="563" spans="1:1" ht="16.2" customHeight="1" x14ac:dyDescent="0.3">
      <c r="A563" s="156"/>
    </row>
    <row r="564" spans="1:1" ht="16.2" customHeight="1" x14ac:dyDescent="0.3">
      <c r="A564" s="157"/>
    </row>
    <row r="565" spans="1:1" ht="15.6" customHeight="1" x14ac:dyDescent="0.3">
      <c r="A565" s="156" t="s">
        <v>1199</v>
      </c>
    </row>
    <row r="566" spans="1:1" ht="15" customHeight="1" x14ac:dyDescent="0.3">
      <c r="A566" s="156" t="s">
        <v>1200</v>
      </c>
    </row>
    <row r="567" spans="1:1" ht="15.6" customHeight="1" x14ac:dyDescent="0.3">
      <c r="A567" s="156" t="s">
        <v>1201</v>
      </c>
    </row>
    <row r="568" spans="1:1" ht="15" customHeight="1" x14ac:dyDescent="0.3">
      <c r="A568" s="156" t="s">
        <v>1202</v>
      </c>
    </row>
    <row r="569" spans="1:1" ht="15" customHeight="1" x14ac:dyDescent="0.3">
      <c r="A569" s="156" t="s">
        <v>1203</v>
      </c>
    </row>
    <row r="570" spans="1:1" ht="14.4" customHeight="1" x14ac:dyDescent="0.3">
      <c r="A570" s="156" t="s">
        <v>1204</v>
      </c>
    </row>
    <row r="571" spans="1:1" ht="16.8" customHeight="1" x14ac:dyDescent="0.3">
      <c r="A571" s="156" t="s">
        <v>1205</v>
      </c>
    </row>
    <row r="572" spans="1:1" ht="17.399999999999999" customHeight="1" x14ac:dyDescent="0.3">
      <c r="A572" s="156" t="s">
        <v>1206</v>
      </c>
    </row>
    <row r="573" spans="1:1" ht="16.8" customHeight="1" x14ac:dyDescent="0.3">
      <c r="A573" s="156" t="s">
        <v>1207</v>
      </c>
    </row>
    <row r="574" spans="1:1" ht="15" customHeight="1" x14ac:dyDescent="0.3">
      <c r="A574" s="156" t="s">
        <v>1208</v>
      </c>
    </row>
    <row r="575" spans="1:1" ht="18.600000000000001" customHeight="1" x14ac:dyDescent="0.3">
      <c r="A575" s="156" t="s">
        <v>1209</v>
      </c>
    </row>
    <row r="576" spans="1:1" ht="15" customHeight="1" x14ac:dyDescent="0.3">
      <c r="A576" s="156" t="s">
        <v>1210</v>
      </c>
    </row>
    <row r="577" spans="1:1" ht="16.2" customHeight="1" x14ac:dyDescent="0.3">
      <c r="A577" s="156" t="s">
        <v>1211</v>
      </c>
    </row>
    <row r="578" spans="1:1" ht="16.2" customHeight="1" x14ac:dyDescent="0.3">
      <c r="A578" s="156" t="s">
        <v>1212</v>
      </c>
    </row>
    <row r="579" spans="1:1" x14ac:dyDescent="0.3">
      <c r="A579" s="156" t="s">
        <v>1213</v>
      </c>
    </row>
    <row r="580" spans="1:1" x14ac:dyDescent="0.3">
      <c r="A580" s="156" t="s">
        <v>1214</v>
      </c>
    </row>
    <row r="581" spans="1:1" x14ac:dyDescent="0.3">
      <c r="A581" s="47" t="s">
        <v>1215</v>
      </c>
    </row>
    <row r="582" spans="1:1" x14ac:dyDescent="0.3">
      <c r="A582" s="47" t="s">
        <v>1216</v>
      </c>
    </row>
    <row r="583" spans="1:1" x14ac:dyDescent="0.3">
      <c r="A583" s="47" t="s">
        <v>1217</v>
      </c>
    </row>
    <row r="584" spans="1:1" x14ac:dyDescent="0.3">
      <c r="A584" s="47" t="s">
        <v>1218</v>
      </c>
    </row>
    <row r="585" spans="1:1" x14ac:dyDescent="0.3">
      <c r="A585" s="47" t="s">
        <v>1219</v>
      </c>
    </row>
    <row r="586" spans="1:1" x14ac:dyDescent="0.3">
      <c r="A586" s="47" t="s">
        <v>1220</v>
      </c>
    </row>
    <row r="587" spans="1:1" x14ac:dyDescent="0.3">
      <c r="A587" s="47" t="s">
        <v>1221</v>
      </c>
    </row>
    <row r="588" spans="1:1" x14ac:dyDescent="0.3">
      <c r="A588" s="47" t="s">
        <v>1222</v>
      </c>
    </row>
    <row r="589" spans="1:1" x14ac:dyDescent="0.3">
      <c r="A589" s="47" t="s">
        <v>1223</v>
      </c>
    </row>
    <row r="590" spans="1:1" x14ac:dyDescent="0.3">
      <c r="A590" s="47" t="s">
        <v>1224</v>
      </c>
    </row>
    <row r="591" spans="1:1" x14ac:dyDescent="0.3">
      <c r="A591" s="47" t="s">
        <v>1225</v>
      </c>
    </row>
    <row r="592" spans="1:1" x14ac:dyDescent="0.3">
      <c r="A592" s="47" t="s">
        <v>1226</v>
      </c>
    </row>
    <row r="593" spans="1:1" x14ac:dyDescent="0.3">
      <c r="A593" s="47" t="s">
        <v>1227</v>
      </c>
    </row>
    <row r="594" spans="1:1" x14ac:dyDescent="0.3">
      <c r="A594" s="47" t="s">
        <v>1228</v>
      </c>
    </row>
    <row r="595" spans="1:1" x14ac:dyDescent="0.3">
      <c r="A595" s="47" t="s">
        <v>1229</v>
      </c>
    </row>
    <row r="596" spans="1:1" x14ac:dyDescent="0.3">
      <c r="A596" s="47" t="s">
        <v>1230</v>
      </c>
    </row>
    <row r="597" spans="1:1" x14ac:dyDescent="0.3">
      <c r="A597" s="47"/>
    </row>
    <row r="598" spans="1:1" x14ac:dyDescent="0.3">
      <c r="A598" s="155"/>
    </row>
    <row r="599" spans="1:1" x14ac:dyDescent="0.3">
      <c r="A599" s="47" t="s">
        <v>1231</v>
      </c>
    </row>
    <row r="600" spans="1:1" x14ac:dyDescent="0.3">
      <c r="A600" s="47" t="s">
        <v>1232</v>
      </c>
    </row>
    <row r="601" spans="1:1" x14ac:dyDescent="0.3">
      <c r="A601" s="47" t="s">
        <v>1233</v>
      </c>
    </row>
    <row r="602" spans="1:1" x14ac:dyDescent="0.3">
      <c r="A602" s="47" t="s">
        <v>1234</v>
      </c>
    </row>
    <row r="603" spans="1:1" x14ac:dyDescent="0.3">
      <c r="A603" s="47" t="s">
        <v>1235</v>
      </c>
    </row>
    <row r="604" spans="1:1" x14ac:dyDescent="0.3">
      <c r="A604" s="47" t="s">
        <v>1236</v>
      </c>
    </row>
    <row r="605" spans="1:1" x14ac:dyDescent="0.3">
      <c r="A605" s="47" t="s">
        <v>1237</v>
      </c>
    </row>
    <row r="606" spans="1:1" x14ac:dyDescent="0.3">
      <c r="A606" s="47" t="s">
        <v>1238</v>
      </c>
    </row>
    <row r="607" spans="1:1" x14ac:dyDescent="0.3">
      <c r="A607" s="47" t="s">
        <v>1239</v>
      </c>
    </row>
    <row r="608" spans="1:1" x14ac:dyDescent="0.3">
      <c r="A608" s="47" t="s">
        <v>1240</v>
      </c>
    </row>
    <row r="609" spans="1:1" x14ac:dyDescent="0.3">
      <c r="A609" s="47" t="s">
        <v>1241</v>
      </c>
    </row>
    <row r="610" spans="1:1" x14ac:dyDescent="0.3">
      <c r="A610" s="47" t="s">
        <v>1242</v>
      </c>
    </row>
    <row r="611" spans="1:1" x14ac:dyDescent="0.3">
      <c r="A611" s="47" t="s">
        <v>1243</v>
      </c>
    </row>
    <row r="612" spans="1:1" x14ac:dyDescent="0.3">
      <c r="A612" s="47" t="s">
        <v>1244</v>
      </c>
    </row>
    <row r="613" spans="1:1" x14ac:dyDescent="0.3">
      <c r="A613" s="47" t="s">
        <v>1245</v>
      </c>
    </row>
    <row r="614" spans="1:1" x14ac:dyDescent="0.3">
      <c r="A614" s="47" t="s">
        <v>1246</v>
      </c>
    </row>
    <row r="615" spans="1:1" x14ac:dyDescent="0.3">
      <c r="A615" s="47" t="s">
        <v>1247</v>
      </c>
    </row>
    <row r="616" spans="1:1" x14ac:dyDescent="0.3">
      <c r="A616" s="47" t="s">
        <v>1248</v>
      </c>
    </row>
    <row r="617" spans="1:1" x14ac:dyDescent="0.3">
      <c r="A617" s="47" t="s">
        <v>1249</v>
      </c>
    </row>
    <row r="618" spans="1:1" x14ac:dyDescent="0.3">
      <c r="A618" s="47" t="s">
        <v>1250</v>
      </c>
    </row>
    <row r="619" spans="1:1" x14ac:dyDescent="0.3">
      <c r="A619" s="47" t="s">
        <v>1251</v>
      </c>
    </row>
    <row r="620" spans="1:1" x14ac:dyDescent="0.3">
      <c r="A620" s="47" t="s">
        <v>1252</v>
      </c>
    </row>
    <row r="621" spans="1:1" x14ac:dyDescent="0.3">
      <c r="A621" s="47" t="s">
        <v>1253</v>
      </c>
    </row>
    <row r="622" spans="1:1" x14ac:dyDescent="0.3">
      <c r="A622" s="47" t="s">
        <v>1254</v>
      </c>
    </row>
    <row r="623" spans="1:1" x14ac:dyDescent="0.3">
      <c r="A623" s="47" t="s">
        <v>1255</v>
      </c>
    </row>
    <row r="624" spans="1:1" x14ac:dyDescent="0.3">
      <c r="A624" s="47" t="s">
        <v>1256</v>
      </c>
    </row>
    <row r="625" spans="1:1" x14ac:dyDescent="0.3">
      <c r="A625" s="47" t="s">
        <v>1257</v>
      </c>
    </row>
    <row r="626" spans="1:1" x14ac:dyDescent="0.3">
      <c r="A626" s="47" t="s">
        <v>1258</v>
      </c>
    </row>
    <row r="627" spans="1:1" x14ac:dyDescent="0.3">
      <c r="A627" s="47" t="s">
        <v>1259</v>
      </c>
    </row>
    <row r="628" spans="1:1" x14ac:dyDescent="0.3">
      <c r="A628" s="47" t="s">
        <v>1260</v>
      </c>
    </row>
    <row r="629" spans="1:1" x14ac:dyDescent="0.3">
      <c r="A629" s="47" t="s">
        <v>1261</v>
      </c>
    </row>
    <row r="630" spans="1:1" x14ac:dyDescent="0.3">
      <c r="A630" s="47" t="s">
        <v>1262</v>
      </c>
    </row>
    <row r="631" spans="1:1" x14ac:dyDescent="0.3">
      <c r="A631" s="47"/>
    </row>
    <row r="632" spans="1:1" x14ac:dyDescent="0.3">
      <c r="A632" s="158"/>
    </row>
    <row r="633" spans="1:1" x14ac:dyDescent="0.3">
      <c r="A633" s="47" t="s">
        <v>1263</v>
      </c>
    </row>
    <row r="634" spans="1:1" x14ac:dyDescent="0.3">
      <c r="A634" s="47" t="s">
        <v>1264</v>
      </c>
    </row>
    <row r="635" spans="1:1" x14ac:dyDescent="0.3">
      <c r="A635" s="47" t="s">
        <v>1265</v>
      </c>
    </row>
    <row r="636" spans="1:1" x14ac:dyDescent="0.3">
      <c r="A636" s="47" t="s">
        <v>1266</v>
      </c>
    </row>
    <row r="637" spans="1:1" x14ac:dyDescent="0.3">
      <c r="A637" s="47" t="s">
        <v>1267</v>
      </c>
    </row>
    <row r="638" spans="1:1" x14ac:dyDescent="0.3">
      <c r="A638" s="47" t="s">
        <v>1268</v>
      </c>
    </row>
    <row r="639" spans="1:1" x14ac:dyDescent="0.3">
      <c r="A639" s="47" t="s">
        <v>1269</v>
      </c>
    </row>
    <row r="640" spans="1:1" x14ac:dyDescent="0.3">
      <c r="A640" s="47" t="s">
        <v>1270</v>
      </c>
    </row>
    <row r="641" spans="1:1" x14ac:dyDescent="0.3">
      <c r="A641" s="47" t="s">
        <v>1271</v>
      </c>
    </row>
    <row r="642" spans="1:1" x14ac:dyDescent="0.3">
      <c r="A642" s="47" t="s">
        <v>1272</v>
      </c>
    </row>
    <row r="643" spans="1:1" x14ac:dyDescent="0.3">
      <c r="A643" s="47" t="s">
        <v>1273</v>
      </c>
    </row>
    <row r="644" spans="1:1" x14ac:dyDescent="0.3">
      <c r="A644" s="47" t="s">
        <v>1274</v>
      </c>
    </row>
    <row r="645" spans="1:1" x14ac:dyDescent="0.3">
      <c r="A645" s="47" t="s">
        <v>1275</v>
      </c>
    </row>
    <row r="646" spans="1:1" x14ac:dyDescent="0.3">
      <c r="A646" s="47" t="s">
        <v>1276</v>
      </c>
    </row>
    <row r="647" spans="1:1" x14ac:dyDescent="0.3">
      <c r="A647" s="47" t="s">
        <v>1277</v>
      </c>
    </row>
    <row r="648" spans="1:1" x14ac:dyDescent="0.3">
      <c r="A648" s="47" t="s">
        <v>1278</v>
      </c>
    </row>
    <row r="649" spans="1:1" x14ac:dyDescent="0.3">
      <c r="A649" s="47" t="s">
        <v>1279</v>
      </c>
    </row>
    <row r="650" spans="1:1" x14ac:dyDescent="0.3">
      <c r="A650" s="47" t="s">
        <v>1280</v>
      </c>
    </row>
    <row r="651" spans="1:1" x14ac:dyDescent="0.3">
      <c r="A651" s="47" t="s">
        <v>1281</v>
      </c>
    </row>
    <row r="652" spans="1:1" x14ac:dyDescent="0.3">
      <c r="A652" s="47" t="s">
        <v>1282</v>
      </c>
    </row>
    <row r="653" spans="1:1" x14ac:dyDescent="0.3">
      <c r="A653" s="47" t="s">
        <v>1283</v>
      </c>
    </row>
    <row r="654" spans="1:1" x14ac:dyDescent="0.3">
      <c r="A654" s="47" t="s">
        <v>1284</v>
      </c>
    </row>
    <row r="655" spans="1:1" x14ac:dyDescent="0.3">
      <c r="A655" s="47" t="s">
        <v>1285</v>
      </c>
    </row>
    <row r="656" spans="1:1" x14ac:dyDescent="0.3">
      <c r="A656" s="47" t="s">
        <v>1286</v>
      </c>
    </row>
    <row r="657" spans="1:1" x14ac:dyDescent="0.3">
      <c r="A657" s="47" t="s">
        <v>1287</v>
      </c>
    </row>
    <row r="658" spans="1:1" x14ac:dyDescent="0.3">
      <c r="A658" s="47" t="s">
        <v>1288</v>
      </c>
    </row>
    <row r="659" spans="1:1" x14ac:dyDescent="0.3">
      <c r="A659" s="47" t="s">
        <v>1289</v>
      </c>
    </row>
    <row r="660" spans="1:1" x14ac:dyDescent="0.3">
      <c r="A660" s="47" t="s">
        <v>1290</v>
      </c>
    </row>
    <row r="661" spans="1:1" x14ac:dyDescent="0.3">
      <c r="A661" s="47" t="s">
        <v>1291</v>
      </c>
    </row>
    <row r="662" spans="1:1" x14ac:dyDescent="0.3">
      <c r="A662" s="47" t="s">
        <v>1292</v>
      </c>
    </row>
    <row r="663" spans="1:1" x14ac:dyDescent="0.3">
      <c r="A663" s="47" t="s">
        <v>1293</v>
      </c>
    </row>
    <row r="664" spans="1:1" x14ac:dyDescent="0.3">
      <c r="A664" s="47" t="s">
        <v>1294</v>
      </c>
    </row>
    <row r="665" spans="1:1" x14ac:dyDescent="0.3">
      <c r="A665" s="47"/>
    </row>
    <row r="666" spans="1:1" x14ac:dyDescent="0.3">
      <c r="A666" s="155"/>
    </row>
    <row r="667" spans="1:1" x14ac:dyDescent="0.3">
      <c r="A667" s="47" t="s">
        <v>1295</v>
      </c>
    </row>
    <row r="668" spans="1:1" x14ac:dyDescent="0.3">
      <c r="A668" s="47" t="s">
        <v>1296</v>
      </c>
    </row>
    <row r="669" spans="1:1" x14ac:dyDescent="0.3">
      <c r="A669" s="47" t="s">
        <v>1297</v>
      </c>
    </row>
    <row r="670" spans="1:1" x14ac:dyDescent="0.3">
      <c r="A670" s="47" t="s">
        <v>1298</v>
      </c>
    </row>
    <row r="671" spans="1:1" x14ac:dyDescent="0.3">
      <c r="A671" s="47" t="s">
        <v>1299</v>
      </c>
    </row>
    <row r="672" spans="1:1" x14ac:dyDescent="0.3">
      <c r="A672" s="47" t="s">
        <v>1300</v>
      </c>
    </row>
    <row r="673" spans="1:1" x14ac:dyDescent="0.3">
      <c r="A673" s="47" t="s">
        <v>1301</v>
      </c>
    </row>
    <row r="674" spans="1:1" x14ac:dyDescent="0.3">
      <c r="A674" s="47" t="s">
        <v>1302</v>
      </c>
    </row>
    <row r="675" spans="1:1" x14ac:dyDescent="0.3">
      <c r="A675" s="47" t="s">
        <v>1303</v>
      </c>
    </row>
    <row r="676" spans="1:1" x14ac:dyDescent="0.3">
      <c r="A676" s="47" t="s">
        <v>1304</v>
      </c>
    </row>
    <row r="677" spans="1:1" x14ac:dyDescent="0.3">
      <c r="A677" s="47" t="s">
        <v>1305</v>
      </c>
    </row>
    <row r="678" spans="1:1" x14ac:dyDescent="0.3">
      <c r="A678" s="47" t="s">
        <v>1306</v>
      </c>
    </row>
    <row r="679" spans="1:1" x14ac:dyDescent="0.3">
      <c r="A679" s="47" t="s">
        <v>1307</v>
      </c>
    </row>
    <row r="680" spans="1:1" x14ac:dyDescent="0.3">
      <c r="A680" s="47" t="s">
        <v>1308</v>
      </c>
    </row>
    <row r="681" spans="1:1" x14ac:dyDescent="0.3">
      <c r="A681" s="47" t="s">
        <v>1309</v>
      </c>
    </row>
    <row r="682" spans="1:1" x14ac:dyDescent="0.3">
      <c r="A682" s="47" t="s">
        <v>1310</v>
      </c>
    </row>
    <row r="683" spans="1:1" x14ac:dyDescent="0.3">
      <c r="A683" s="47" t="s">
        <v>1311</v>
      </c>
    </row>
    <row r="684" spans="1:1" x14ac:dyDescent="0.3">
      <c r="A684" s="47" t="s">
        <v>1312</v>
      </c>
    </row>
    <row r="685" spans="1:1" x14ac:dyDescent="0.3">
      <c r="A685" s="47" t="s">
        <v>1313</v>
      </c>
    </row>
    <row r="686" spans="1:1" x14ac:dyDescent="0.3">
      <c r="A686" s="47" t="s">
        <v>1314</v>
      </c>
    </row>
    <row r="687" spans="1:1" x14ac:dyDescent="0.3">
      <c r="A687" s="47" t="s">
        <v>1315</v>
      </c>
    </row>
    <row r="688" spans="1:1" x14ac:dyDescent="0.3">
      <c r="A688" s="47" t="s">
        <v>1316</v>
      </c>
    </row>
    <row r="689" spans="1:1" x14ac:dyDescent="0.3">
      <c r="A689" s="47" t="s">
        <v>1317</v>
      </c>
    </row>
    <row r="690" spans="1:1" x14ac:dyDescent="0.3">
      <c r="A690" s="47" t="s">
        <v>1318</v>
      </c>
    </row>
    <row r="691" spans="1:1" x14ac:dyDescent="0.3">
      <c r="A691" s="47" t="s">
        <v>1319</v>
      </c>
    </row>
    <row r="692" spans="1:1" x14ac:dyDescent="0.3">
      <c r="A692" s="47" t="s">
        <v>1320</v>
      </c>
    </row>
    <row r="693" spans="1:1" x14ac:dyDescent="0.3">
      <c r="A693" s="47" t="s">
        <v>1321</v>
      </c>
    </row>
    <row r="694" spans="1:1" x14ac:dyDescent="0.3">
      <c r="A694" s="47" t="s">
        <v>1322</v>
      </c>
    </row>
    <row r="695" spans="1:1" x14ac:dyDescent="0.3">
      <c r="A695" s="47" t="s">
        <v>1323</v>
      </c>
    </row>
    <row r="696" spans="1:1" x14ac:dyDescent="0.3">
      <c r="A696" s="47" t="s">
        <v>1324</v>
      </c>
    </row>
    <row r="697" spans="1:1" x14ac:dyDescent="0.3">
      <c r="A697" s="47" t="s">
        <v>1325</v>
      </c>
    </row>
    <row r="698" spans="1:1" x14ac:dyDescent="0.3">
      <c r="A698" s="47"/>
    </row>
    <row r="699" spans="1:1" x14ac:dyDescent="0.3">
      <c r="A699" s="155"/>
    </row>
    <row r="700" spans="1:1" x14ac:dyDescent="0.3">
      <c r="A700" s="47" t="s">
        <v>1326</v>
      </c>
    </row>
    <row r="701" spans="1:1" x14ac:dyDescent="0.3">
      <c r="A701" s="47"/>
    </row>
    <row r="702" spans="1:1" x14ac:dyDescent="0.3">
      <c r="A702" s="47"/>
    </row>
    <row r="703" spans="1:1" x14ac:dyDescent="0.3">
      <c r="A703" s="47"/>
    </row>
    <row r="704" spans="1:1" x14ac:dyDescent="0.3">
      <c r="A704" s="47"/>
    </row>
    <row r="705" spans="1:1" x14ac:dyDescent="0.3">
      <c r="A705" s="47"/>
    </row>
    <row r="706" spans="1:1" x14ac:dyDescent="0.3">
      <c r="A706" s="47"/>
    </row>
    <row r="707" spans="1:1" x14ac:dyDescent="0.3">
      <c r="A707" s="47" t="s">
        <v>1327</v>
      </c>
    </row>
    <row r="708" spans="1:1" x14ac:dyDescent="0.3">
      <c r="A708" s="47"/>
    </row>
    <row r="709" spans="1:1" x14ac:dyDescent="0.3">
      <c r="A709" s="47" t="s">
        <v>1328</v>
      </c>
    </row>
    <row r="710" spans="1:1" x14ac:dyDescent="0.3">
      <c r="A710" s="47" t="s">
        <v>1329</v>
      </c>
    </row>
    <row r="711" spans="1:1" x14ac:dyDescent="0.3">
      <c r="A711" s="47" t="s">
        <v>1330</v>
      </c>
    </row>
    <row r="712" spans="1:1" x14ac:dyDescent="0.3">
      <c r="A712" s="47"/>
    </row>
    <row r="713" spans="1:1" x14ac:dyDescent="0.3">
      <c r="A713" s="47" t="s">
        <v>1331</v>
      </c>
    </row>
    <row r="714" spans="1:1" x14ac:dyDescent="0.3">
      <c r="A714" s="47" t="s">
        <v>1332</v>
      </c>
    </row>
    <row r="715" spans="1:1" x14ac:dyDescent="0.3">
      <c r="A715" s="47"/>
    </row>
    <row r="716" spans="1:1" x14ac:dyDescent="0.3">
      <c r="A716" s="159" t="s">
        <v>1333</v>
      </c>
    </row>
    <row r="717" spans="1:1" x14ac:dyDescent="0.3">
      <c r="A717" s="47"/>
    </row>
    <row r="718" spans="1:1" x14ac:dyDescent="0.3">
      <c r="A718" s="159" t="s">
        <v>1334</v>
      </c>
    </row>
    <row r="719" spans="1:1" x14ac:dyDescent="0.3">
      <c r="A719" s="47"/>
    </row>
    <row r="720" spans="1:1" x14ac:dyDescent="0.3">
      <c r="A720" s="159" t="s">
        <v>1335</v>
      </c>
    </row>
    <row r="721" spans="1:1" x14ac:dyDescent="0.3">
      <c r="A721" s="47"/>
    </row>
    <row r="722" spans="1:1" x14ac:dyDescent="0.3">
      <c r="A722" s="159" t="s">
        <v>1336</v>
      </c>
    </row>
    <row r="723" spans="1:1" x14ac:dyDescent="0.3">
      <c r="A723" s="47"/>
    </row>
    <row r="724" spans="1:1" x14ac:dyDescent="0.3">
      <c r="A724" s="159" t="s">
        <v>1337</v>
      </c>
    </row>
    <row r="725" spans="1:1" x14ac:dyDescent="0.3">
      <c r="A725" s="47"/>
    </row>
    <row r="726" spans="1:1" x14ac:dyDescent="0.3">
      <c r="A726" s="159" t="s">
        <v>1338</v>
      </c>
    </row>
    <row r="727" spans="1:1" x14ac:dyDescent="0.3">
      <c r="A727" s="47"/>
    </row>
    <row r="728" spans="1:1" x14ac:dyDescent="0.3">
      <c r="A728" s="159" t="s">
        <v>1339</v>
      </c>
    </row>
    <row r="729" spans="1:1" x14ac:dyDescent="0.3">
      <c r="A729" s="47"/>
    </row>
    <row r="730" spans="1:1" x14ac:dyDescent="0.3">
      <c r="A730" s="159" t="s">
        <v>1340</v>
      </c>
    </row>
    <row r="731" spans="1:1" x14ac:dyDescent="0.3">
      <c r="A731" s="47"/>
    </row>
    <row r="732" spans="1:1" x14ac:dyDescent="0.3">
      <c r="A732" s="159" t="s">
        <v>1341</v>
      </c>
    </row>
    <row r="733" spans="1:1" x14ac:dyDescent="0.3">
      <c r="A733" s="47"/>
    </row>
    <row r="734" spans="1:1" x14ac:dyDescent="0.3">
      <c r="A734" s="159" t="s">
        <v>1342</v>
      </c>
    </row>
    <row r="735" spans="1:1" x14ac:dyDescent="0.3">
      <c r="A735" s="47"/>
    </row>
    <row r="736" spans="1:1" x14ac:dyDescent="0.3">
      <c r="A736" s="159" t="s">
        <v>1343</v>
      </c>
    </row>
    <row r="737" spans="1:1" x14ac:dyDescent="0.3">
      <c r="A737" s="160"/>
    </row>
    <row r="738" spans="1:1" x14ac:dyDescent="0.3">
      <c r="A738" s="159" t="s">
        <v>1344</v>
      </c>
    </row>
    <row r="739" spans="1:1" x14ac:dyDescent="0.3">
      <c r="A739" s="47"/>
    </row>
    <row r="740" spans="1:1" x14ac:dyDescent="0.3">
      <c r="A740" s="159" t="s">
        <v>1345</v>
      </c>
    </row>
    <row r="741" spans="1:1" x14ac:dyDescent="0.3">
      <c r="A741" s="47"/>
    </row>
    <row r="742" spans="1:1" x14ac:dyDescent="0.3">
      <c r="A742" s="159" t="s">
        <v>1346</v>
      </c>
    </row>
    <row r="743" spans="1:1" x14ac:dyDescent="0.3">
      <c r="A743" s="47"/>
    </row>
    <row r="744" spans="1:1" x14ac:dyDescent="0.3">
      <c r="A744" s="159" t="s">
        <v>1347</v>
      </c>
    </row>
    <row r="745" spans="1:1" x14ac:dyDescent="0.3">
      <c r="A745" s="47"/>
    </row>
    <row r="746" spans="1:1" x14ac:dyDescent="0.3">
      <c r="A746" s="47" t="s">
        <v>1348</v>
      </c>
    </row>
    <row r="747" spans="1:1" x14ac:dyDescent="0.3">
      <c r="A747" s="47"/>
    </row>
    <row r="748" spans="1:1" x14ac:dyDescent="0.3">
      <c r="A748" s="47" t="s">
        <v>1349</v>
      </c>
    </row>
    <row r="749" spans="1:1" x14ac:dyDescent="0.3">
      <c r="A749" s="47"/>
    </row>
    <row r="750" spans="1:1" x14ac:dyDescent="0.3">
      <c r="A750" s="159" t="s">
        <v>1350</v>
      </c>
    </row>
    <row r="751" spans="1:1" x14ac:dyDescent="0.3">
      <c r="A751" s="47"/>
    </row>
    <row r="752" spans="1:1" x14ac:dyDescent="0.3">
      <c r="A752" s="159" t="s">
        <v>1351</v>
      </c>
    </row>
    <row r="753" spans="1:1" x14ac:dyDescent="0.3">
      <c r="A753" s="47"/>
    </row>
    <row r="754" spans="1:1" x14ac:dyDescent="0.3">
      <c r="A754" s="159" t="s">
        <v>1352</v>
      </c>
    </row>
    <row r="755" spans="1:1" x14ac:dyDescent="0.3">
      <c r="A755" s="47"/>
    </row>
    <row r="756" spans="1:1" x14ac:dyDescent="0.3">
      <c r="A756" s="159" t="s">
        <v>1353</v>
      </c>
    </row>
    <row r="757" spans="1:1" x14ac:dyDescent="0.3">
      <c r="A757" s="47"/>
    </row>
    <row r="758" spans="1:1" x14ac:dyDescent="0.3">
      <c r="A758" s="159" t="s">
        <v>1354</v>
      </c>
    </row>
    <row r="759" spans="1:1" x14ac:dyDescent="0.3">
      <c r="A759" s="47"/>
    </row>
    <row r="760" spans="1:1" x14ac:dyDescent="0.3">
      <c r="A760" s="159" t="s">
        <v>1355</v>
      </c>
    </row>
    <row r="761" spans="1:1" x14ac:dyDescent="0.3">
      <c r="A761" s="47"/>
    </row>
    <row r="762" spans="1:1" x14ac:dyDescent="0.3">
      <c r="A762" s="159" t="s">
        <v>1356</v>
      </c>
    </row>
    <row r="763" spans="1:1" x14ac:dyDescent="0.3">
      <c r="A763" s="47"/>
    </row>
    <row r="764" spans="1:1" x14ac:dyDescent="0.3">
      <c r="A764" s="159" t="s">
        <v>1357</v>
      </c>
    </row>
    <row r="765" spans="1:1" x14ac:dyDescent="0.3">
      <c r="A765" s="47"/>
    </row>
    <row r="766" spans="1:1" x14ac:dyDescent="0.3">
      <c r="A766" s="159" t="s">
        <v>1358</v>
      </c>
    </row>
    <row r="767" spans="1:1" x14ac:dyDescent="0.3">
      <c r="A767" s="47"/>
    </row>
    <row r="768" spans="1:1" x14ac:dyDescent="0.3">
      <c r="A768" s="159" t="s">
        <v>1359</v>
      </c>
    </row>
    <row r="769" spans="1:1" x14ac:dyDescent="0.3">
      <c r="A769" s="47"/>
    </row>
    <row r="770" spans="1:1" x14ac:dyDescent="0.3">
      <c r="A770" s="47" t="s">
        <v>1360</v>
      </c>
    </row>
    <row r="771" spans="1:1" x14ac:dyDescent="0.3">
      <c r="A771" s="47"/>
    </row>
    <row r="772" spans="1:1" x14ac:dyDescent="0.3">
      <c r="A772" s="159" t="s">
        <v>1361</v>
      </c>
    </row>
    <row r="773" spans="1:1" x14ac:dyDescent="0.3">
      <c r="A773" s="47"/>
    </row>
    <row r="774" spans="1:1" x14ac:dyDescent="0.3">
      <c r="A774" s="47" t="s">
        <v>1362</v>
      </c>
    </row>
    <row r="775" spans="1:1" x14ac:dyDescent="0.3">
      <c r="A775" s="47"/>
    </row>
    <row r="776" spans="1:1" x14ac:dyDescent="0.3">
      <c r="A776" s="159" t="s">
        <v>1363</v>
      </c>
    </row>
    <row r="777" spans="1:1" x14ac:dyDescent="0.3">
      <c r="A777" s="47"/>
    </row>
    <row r="778" spans="1:1" x14ac:dyDescent="0.3">
      <c r="A778" s="47" t="s">
        <v>1364</v>
      </c>
    </row>
    <row r="779" spans="1:1" x14ac:dyDescent="0.3">
      <c r="A779" s="47"/>
    </row>
  </sheetData>
  <sheetProtection algorithmName="SHA-512" hashValue="q05PvBkVQI8r2eHJunx5q1x0aeiHo9kjFK8tMcXOq1oDcJ1u2rjWrWogIUg1sK5MiTEwA27/AMctoS+RfJ4vFQ==" saltValue="W45qw8P+wJy4LYn4/+UmfA==" spinCount="100000" sheet="1" insertRows="0"/>
  <pageMargins left="0.70866141732283472" right="0.70866141732283472" top="0.78740157480314965" bottom="0.78740157480314965" header="0.31496062992125984" footer="0.31496062992125984"/>
  <pageSetup paperSize="9" scale="4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5FF0-D7D2-406D-9050-27096EE856EB}">
  <sheetPr codeName="Tabelle4">
    <pageSetUpPr fitToPage="1"/>
  </sheetPr>
  <dimension ref="A1:L419"/>
  <sheetViews>
    <sheetView zoomScale="80" zoomScaleNormal="80" workbookViewId="0">
      <pane ySplit="7" topLeftCell="A226" activePane="bottomLeft" state="frozen"/>
      <selection activeCell="B45" sqref="B45"/>
      <selection pane="bottomLeft" activeCell="A314" sqref="A314:XFD323"/>
    </sheetView>
  </sheetViews>
  <sheetFormatPr baseColWidth="10" defaultRowHeight="14.4" x14ac:dyDescent="0.3"/>
  <cols>
    <col min="1" max="2" width="4.77734375" customWidth="1"/>
    <col min="3" max="3" width="8.44140625" style="2" customWidth="1"/>
    <col min="4" max="4" width="122.6640625" style="2" customWidth="1"/>
    <col min="5" max="5" width="7.77734375" style="2" customWidth="1"/>
    <col min="6" max="6" width="15.88671875" style="1" customWidth="1"/>
    <col min="7" max="7" width="20.5546875" style="1" customWidth="1"/>
    <col min="8" max="8" width="21.44140625" customWidth="1"/>
    <col min="9" max="9" width="19.88671875" customWidth="1"/>
    <col min="10" max="10" width="20.44140625" customWidth="1"/>
    <col min="11" max="11" width="20.6640625" customWidth="1"/>
    <col min="12" max="12" width="28.21875" customWidth="1"/>
    <col min="14" max="14" width="13.88671875" bestFit="1" customWidth="1"/>
  </cols>
  <sheetData>
    <row r="1" spans="1:12" ht="27" customHeight="1" x14ac:dyDescent="0.3">
      <c r="A1" s="229" t="s">
        <v>388</v>
      </c>
      <c r="B1" s="229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.6" customHeight="1" x14ac:dyDescent="0.3">
      <c r="A2" s="231" t="s">
        <v>1961</v>
      </c>
      <c r="B2" s="231"/>
      <c r="C2" s="231"/>
      <c r="D2" s="231"/>
      <c r="E2" s="44"/>
      <c r="F2" s="44"/>
      <c r="G2" s="44"/>
      <c r="H2" s="44"/>
      <c r="I2" s="44"/>
      <c r="J2" s="44"/>
      <c r="K2" s="44"/>
      <c r="L2" s="44"/>
    </row>
    <row r="3" spans="1:12" ht="20.399999999999999" x14ac:dyDescent="0.3">
      <c r="A3" s="231" t="s">
        <v>105</v>
      </c>
      <c r="B3" s="231"/>
      <c r="C3" s="231"/>
      <c r="D3" s="231"/>
      <c r="E3" s="231"/>
      <c r="F3" s="231"/>
      <c r="G3" s="45"/>
      <c r="H3" s="43"/>
      <c r="I3" s="43"/>
      <c r="J3" s="43"/>
      <c r="K3" s="43"/>
      <c r="L3" s="43"/>
    </row>
    <row r="4" spans="1:12" x14ac:dyDescent="0.3">
      <c r="A4" s="5"/>
      <c r="B4" s="5"/>
      <c r="C4" s="5"/>
      <c r="D4" s="5" t="s">
        <v>104</v>
      </c>
      <c r="E4" s="5"/>
      <c r="F4" s="42"/>
      <c r="G4" s="42"/>
      <c r="H4" s="41"/>
      <c r="I4" s="41"/>
      <c r="J4" s="41"/>
      <c r="K4" s="41"/>
      <c r="L4" s="41"/>
    </row>
    <row r="5" spans="1:12" x14ac:dyDescent="0.3">
      <c r="A5" s="40" t="s">
        <v>104</v>
      </c>
      <c r="B5" s="40"/>
      <c r="C5" s="39" t="s">
        <v>103</v>
      </c>
      <c r="D5" s="39" t="s">
        <v>102</v>
      </c>
      <c r="E5" s="39" t="s">
        <v>101</v>
      </c>
      <c r="F5" s="38" t="s">
        <v>100</v>
      </c>
      <c r="G5" s="38" t="s">
        <v>99</v>
      </c>
      <c r="H5" s="37" t="s">
        <v>98</v>
      </c>
      <c r="I5" s="37" t="s">
        <v>98</v>
      </c>
      <c r="J5" s="37" t="s">
        <v>97</v>
      </c>
      <c r="K5" s="37" t="s">
        <v>96</v>
      </c>
      <c r="L5" s="37" t="s">
        <v>95</v>
      </c>
    </row>
    <row r="6" spans="1:12" x14ac:dyDescent="0.3">
      <c r="A6" s="40"/>
      <c r="B6" s="40"/>
      <c r="C6" s="39" t="s">
        <v>94</v>
      </c>
      <c r="D6" s="39"/>
      <c r="E6" s="39" t="s">
        <v>93</v>
      </c>
      <c r="F6" s="38" t="s">
        <v>92</v>
      </c>
      <c r="G6" s="38" t="s">
        <v>91</v>
      </c>
      <c r="H6" s="37" t="s">
        <v>90</v>
      </c>
      <c r="I6" s="37" t="s">
        <v>90</v>
      </c>
      <c r="J6" s="37" t="s">
        <v>89</v>
      </c>
      <c r="K6" s="37" t="s">
        <v>88</v>
      </c>
      <c r="L6" s="37" t="s">
        <v>87</v>
      </c>
    </row>
    <row r="7" spans="1:12" x14ac:dyDescent="0.3">
      <c r="A7" s="40"/>
      <c r="B7" s="40"/>
      <c r="C7" s="39"/>
      <c r="D7" s="39"/>
      <c r="E7" s="39"/>
      <c r="F7" s="38" t="s">
        <v>86</v>
      </c>
      <c r="G7" s="38"/>
      <c r="H7" s="37" t="s">
        <v>85</v>
      </c>
      <c r="I7" s="37" t="s">
        <v>84</v>
      </c>
      <c r="J7" s="37" t="s">
        <v>83</v>
      </c>
      <c r="K7" s="37" t="s">
        <v>82</v>
      </c>
      <c r="L7" s="37"/>
    </row>
    <row r="8" spans="1:12" x14ac:dyDescent="0.3">
      <c r="A8" s="2">
        <v>1</v>
      </c>
      <c r="B8" s="2"/>
      <c r="C8" s="30" t="s">
        <v>81</v>
      </c>
      <c r="D8" s="30" t="s">
        <v>80</v>
      </c>
      <c r="E8" s="8">
        <v>1</v>
      </c>
      <c r="F8" s="7"/>
      <c r="G8" s="7"/>
      <c r="H8" s="20">
        <v>8000</v>
      </c>
      <c r="I8" s="20">
        <f>H8*8</f>
        <v>64000</v>
      </c>
      <c r="J8" s="2" t="s">
        <v>1</v>
      </c>
      <c r="K8" s="26">
        <f>I8/2</f>
        <v>32000</v>
      </c>
      <c r="L8" s="26"/>
    </row>
    <row r="9" spans="1:12" x14ac:dyDescent="0.3">
      <c r="A9" s="2"/>
      <c r="B9" s="2"/>
      <c r="C9" s="30"/>
      <c r="D9" s="2" t="s">
        <v>113</v>
      </c>
      <c r="E9" s="8"/>
      <c r="F9" s="7"/>
      <c r="G9" s="7"/>
      <c r="H9" s="20"/>
      <c r="I9" s="20"/>
      <c r="J9" s="2"/>
      <c r="K9" s="26"/>
      <c r="L9" s="26"/>
    </row>
    <row r="10" spans="1:12" x14ac:dyDescent="0.3">
      <c r="A10" s="2"/>
      <c r="B10" s="2"/>
      <c r="C10" s="30"/>
      <c r="D10" s="2" t="s">
        <v>114</v>
      </c>
      <c r="E10" s="8"/>
      <c r="F10" s="7"/>
      <c r="G10" s="7"/>
      <c r="H10" s="20"/>
      <c r="I10" s="20"/>
      <c r="J10" s="2"/>
      <c r="K10" s="26"/>
      <c r="L10" s="26"/>
    </row>
    <row r="11" spans="1:12" x14ac:dyDescent="0.3">
      <c r="A11" s="2"/>
      <c r="B11" s="2"/>
      <c r="C11" s="25"/>
      <c r="D11" s="2" t="s">
        <v>16</v>
      </c>
      <c r="E11" s="2">
        <v>1</v>
      </c>
      <c r="F11" s="7">
        <v>3000</v>
      </c>
      <c r="G11" s="7">
        <f>E11*F11</f>
        <v>3000</v>
      </c>
      <c r="H11" s="2"/>
      <c r="I11" s="26">
        <f>G11*8</f>
        <v>24000</v>
      </c>
      <c r="J11" s="2" t="s">
        <v>1</v>
      </c>
      <c r="K11" s="26">
        <f>G11/2</f>
        <v>1500</v>
      </c>
      <c r="L11" s="26"/>
    </row>
    <row r="12" spans="1:12" x14ac:dyDescent="0.3">
      <c r="A12" s="2"/>
      <c r="B12" s="2"/>
      <c r="C12" s="25"/>
      <c r="D12" s="2" t="s">
        <v>15</v>
      </c>
      <c r="E12" s="2">
        <v>1</v>
      </c>
      <c r="F12" s="7">
        <v>500</v>
      </c>
      <c r="G12" s="7">
        <f>F12*E12</f>
        <v>500</v>
      </c>
      <c r="H12" s="2"/>
      <c r="I12" s="26">
        <f>G12*8</f>
        <v>4000</v>
      </c>
      <c r="J12" s="2" t="s">
        <v>1</v>
      </c>
      <c r="K12" s="26">
        <f>G12/2</f>
        <v>250</v>
      </c>
      <c r="L12" s="26"/>
    </row>
    <row r="13" spans="1:12" x14ac:dyDescent="0.3">
      <c r="A13" s="2"/>
      <c r="B13" s="2"/>
      <c r="C13" s="25"/>
      <c r="D13" s="2" t="s">
        <v>56</v>
      </c>
      <c r="E13" s="8">
        <v>1</v>
      </c>
      <c r="F13" s="7">
        <v>200</v>
      </c>
      <c r="G13" s="7">
        <f>E13*F13</f>
        <v>200</v>
      </c>
      <c r="H13" s="26"/>
      <c r="I13" s="26">
        <f>G13*8</f>
        <v>1600</v>
      </c>
      <c r="J13" s="2" t="s">
        <v>1</v>
      </c>
      <c r="K13" s="26">
        <f>G13/2</f>
        <v>100</v>
      </c>
      <c r="L13" s="26"/>
    </row>
    <row r="14" spans="1:12" x14ac:dyDescent="0.3">
      <c r="A14" s="2"/>
      <c r="B14" s="2"/>
      <c r="D14" s="2" t="s">
        <v>3</v>
      </c>
      <c r="E14" s="8">
        <v>1</v>
      </c>
      <c r="F14" s="7">
        <v>2000</v>
      </c>
      <c r="G14" s="7">
        <f>E14*F14</f>
        <v>2000</v>
      </c>
      <c r="H14" s="26"/>
      <c r="I14" s="26">
        <f>G14*8</f>
        <v>16000</v>
      </c>
      <c r="J14" s="2" t="s">
        <v>1</v>
      </c>
      <c r="K14" s="26">
        <f>G14/E14</f>
        <v>2000</v>
      </c>
      <c r="L14" s="26"/>
    </row>
    <row r="15" spans="1:12" x14ac:dyDescent="0.3">
      <c r="A15" s="2"/>
      <c r="B15" s="2"/>
      <c r="D15" s="2" t="s">
        <v>14</v>
      </c>
      <c r="E15" s="8">
        <v>1</v>
      </c>
      <c r="F15" s="7">
        <v>17000</v>
      </c>
      <c r="G15" s="7">
        <f>E15*F15</f>
        <v>17000</v>
      </c>
      <c r="H15" s="26"/>
      <c r="I15" s="26">
        <f>G15</f>
        <v>17000</v>
      </c>
      <c r="J15" s="2" t="s">
        <v>1</v>
      </c>
      <c r="K15" s="26">
        <f>G15/2</f>
        <v>8500</v>
      </c>
      <c r="L15" s="26"/>
    </row>
    <row r="16" spans="1:12" x14ac:dyDescent="0.3">
      <c r="A16" s="2"/>
      <c r="B16" s="2"/>
      <c r="D16" s="2" t="s">
        <v>10</v>
      </c>
      <c r="E16" s="8">
        <v>1</v>
      </c>
      <c r="F16" s="7">
        <v>9000</v>
      </c>
      <c r="G16" s="7">
        <f>E16*F16</f>
        <v>9000</v>
      </c>
      <c r="H16" s="26"/>
      <c r="I16" s="26">
        <f>G16</f>
        <v>9000</v>
      </c>
      <c r="J16" s="2" t="s">
        <v>1</v>
      </c>
      <c r="K16" s="26">
        <f>G16/2</f>
        <v>4500</v>
      </c>
      <c r="L16" s="26"/>
    </row>
    <row r="17" spans="1:12" ht="15" thickBot="1" x14ac:dyDescent="0.35">
      <c r="A17" s="2"/>
      <c r="B17" s="2"/>
      <c r="D17" s="24" t="s">
        <v>0</v>
      </c>
      <c r="E17" s="8"/>
      <c r="F17" s="7"/>
      <c r="G17" s="23">
        <f>G11+G12+G13+G14+G15+G16</f>
        <v>31700</v>
      </c>
      <c r="H17" s="26"/>
      <c r="I17" s="21">
        <f>I8+I11+I12+I13+I14+I15+I16</f>
        <v>135600</v>
      </c>
      <c r="J17" s="26"/>
      <c r="K17" s="21">
        <f>K8+K11+K12+K13+K14+K15+K16</f>
        <v>48850</v>
      </c>
      <c r="L17" s="21">
        <f>K17</f>
        <v>48850</v>
      </c>
    </row>
    <row r="18" spans="1:12" ht="15" thickTop="1" x14ac:dyDescent="0.3">
      <c r="A18" s="17"/>
      <c r="B18" s="17"/>
      <c r="C18" s="17"/>
      <c r="D18" s="17"/>
      <c r="E18" s="19"/>
      <c r="F18" s="18"/>
      <c r="G18" s="18"/>
      <c r="H18" s="16"/>
      <c r="I18" s="16"/>
      <c r="J18" s="17"/>
      <c r="K18" s="16"/>
      <c r="L18" s="16"/>
    </row>
    <row r="19" spans="1:12" x14ac:dyDescent="0.3">
      <c r="A19" s="2">
        <v>2</v>
      </c>
      <c r="B19" s="2"/>
      <c r="C19" s="30" t="s">
        <v>78</v>
      </c>
      <c r="D19" s="30" t="s">
        <v>77</v>
      </c>
      <c r="E19" s="8">
        <v>1</v>
      </c>
      <c r="F19" s="7"/>
      <c r="G19" s="7"/>
      <c r="H19" s="20">
        <v>5000</v>
      </c>
      <c r="I19" s="20">
        <f>H19*8</f>
        <v>40000</v>
      </c>
      <c r="J19" s="2" t="s">
        <v>1</v>
      </c>
      <c r="K19" s="26">
        <f>I19/2</f>
        <v>20000</v>
      </c>
      <c r="L19" s="26"/>
    </row>
    <row r="20" spans="1:12" x14ac:dyDescent="0.3">
      <c r="A20" s="2">
        <v>3</v>
      </c>
      <c r="B20" s="2"/>
      <c r="C20" s="30" t="s">
        <v>76</v>
      </c>
      <c r="D20" s="30" t="s">
        <v>75</v>
      </c>
      <c r="E20" s="8">
        <v>1</v>
      </c>
      <c r="F20" s="7"/>
      <c r="G20" s="7"/>
      <c r="H20" s="20">
        <v>6000</v>
      </c>
      <c r="I20" s="20">
        <f>H20*8</f>
        <v>48000</v>
      </c>
      <c r="J20" s="2" t="s">
        <v>1</v>
      </c>
      <c r="K20" s="26">
        <f>I20/2</f>
        <v>24000</v>
      </c>
      <c r="L20" s="26"/>
    </row>
    <row r="21" spans="1:12" x14ac:dyDescent="0.3">
      <c r="A21" s="2">
        <v>4</v>
      </c>
      <c r="B21" s="2"/>
      <c r="C21" s="30" t="s">
        <v>74</v>
      </c>
      <c r="D21" s="30" t="s">
        <v>73</v>
      </c>
      <c r="E21" s="8">
        <v>1</v>
      </c>
      <c r="F21" s="7"/>
      <c r="G21" s="7"/>
      <c r="H21" s="20">
        <v>5000</v>
      </c>
      <c r="I21" s="20">
        <f>H21*8</f>
        <v>40000</v>
      </c>
      <c r="J21" s="2" t="s">
        <v>1</v>
      </c>
      <c r="K21" s="26">
        <f>I21/2</f>
        <v>20000</v>
      </c>
      <c r="L21" s="26"/>
    </row>
    <row r="22" spans="1:12" x14ac:dyDescent="0.3">
      <c r="A22" s="2"/>
      <c r="B22" s="2"/>
      <c r="C22" s="30"/>
      <c r="D22" s="2" t="s">
        <v>114</v>
      </c>
      <c r="E22" s="8"/>
      <c r="F22" s="7"/>
      <c r="G22" s="7"/>
      <c r="H22" s="20"/>
      <c r="I22" s="20"/>
      <c r="J22" s="2"/>
      <c r="K22" s="26"/>
      <c r="L22" s="26"/>
    </row>
    <row r="23" spans="1:12" x14ac:dyDescent="0.3">
      <c r="A23" s="2"/>
      <c r="B23" s="2"/>
      <c r="C23" s="30"/>
      <c r="D23" s="2" t="s">
        <v>114</v>
      </c>
      <c r="E23" s="8"/>
      <c r="F23" s="7"/>
      <c r="G23" s="7"/>
      <c r="H23" s="20"/>
      <c r="I23" s="20"/>
      <c r="J23" s="2"/>
      <c r="K23" s="26"/>
      <c r="L23" s="26"/>
    </row>
    <row r="24" spans="1:12" x14ac:dyDescent="0.3">
      <c r="A24" s="2"/>
      <c r="B24" s="2"/>
      <c r="C24" s="30"/>
      <c r="D24" s="2" t="s">
        <v>114</v>
      </c>
      <c r="E24" s="8"/>
      <c r="F24" s="7"/>
      <c r="G24" s="7"/>
      <c r="H24" s="20"/>
      <c r="I24" s="20"/>
      <c r="J24" s="2"/>
      <c r="K24" s="26"/>
      <c r="L24" s="26"/>
    </row>
    <row r="25" spans="1:12" x14ac:dyDescent="0.3">
      <c r="A25" s="2"/>
      <c r="B25" s="2"/>
      <c r="D25" s="2" t="s">
        <v>16</v>
      </c>
      <c r="E25" s="2">
        <v>3</v>
      </c>
      <c r="F25" s="7">
        <v>3000</v>
      </c>
      <c r="G25" s="7">
        <f t="shared" ref="G25:G30" si="0">E25*F25</f>
        <v>9000</v>
      </c>
      <c r="H25" s="2"/>
      <c r="I25" s="26">
        <f>G25*8</f>
        <v>72000</v>
      </c>
      <c r="J25" s="2" t="s">
        <v>1</v>
      </c>
      <c r="K25" s="26">
        <f>I25*6</f>
        <v>432000</v>
      </c>
      <c r="L25" s="26"/>
    </row>
    <row r="26" spans="1:12" x14ac:dyDescent="0.3">
      <c r="A26" s="2"/>
      <c r="B26" s="2"/>
      <c r="D26" s="2" t="s">
        <v>15</v>
      </c>
      <c r="E26" s="2">
        <v>3</v>
      </c>
      <c r="F26" s="7">
        <v>500</v>
      </c>
      <c r="G26" s="7">
        <f t="shared" si="0"/>
        <v>1500</v>
      </c>
      <c r="H26" s="2"/>
      <c r="I26" s="26">
        <f>G26*8</f>
        <v>12000</v>
      </c>
      <c r="J26" s="2" t="s">
        <v>1</v>
      </c>
      <c r="K26" s="26">
        <f>I26/2</f>
        <v>6000</v>
      </c>
      <c r="L26" s="26"/>
    </row>
    <row r="27" spans="1:12" x14ac:dyDescent="0.3">
      <c r="A27" s="2"/>
      <c r="B27" s="2"/>
      <c r="D27" s="2" t="s">
        <v>56</v>
      </c>
      <c r="E27" s="2">
        <v>3</v>
      </c>
      <c r="F27" s="7">
        <v>200</v>
      </c>
      <c r="G27" s="7">
        <f t="shared" si="0"/>
        <v>600</v>
      </c>
      <c r="H27" s="26"/>
      <c r="I27" s="26">
        <f>G27*8</f>
        <v>4800</v>
      </c>
      <c r="J27" s="2" t="s">
        <v>1</v>
      </c>
      <c r="K27" s="26">
        <f>I27/2</f>
        <v>2400</v>
      </c>
      <c r="L27" s="26"/>
    </row>
    <row r="28" spans="1:12" x14ac:dyDescent="0.3">
      <c r="A28" s="2"/>
      <c r="B28" s="2"/>
      <c r="D28" s="2" t="s">
        <v>3</v>
      </c>
      <c r="E28" s="2">
        <v>3</v>
      </c>
      <c r="F28" s="7">
        <v>2000</v>
      </c>
      <c r="G28" s="7">
        <f t="shared" si="0"/>
        <v>6000</v>
      </c>
      <c r="H28" s="26"/>
      <c r="I28" s="26">
        <f>G28*8</f>
        <v>48000</v>
      </c>
      <c r="J28" s="2" t="s">
        <v>1</v>
      </c>
      <c r="K28" s="26">
        <f>I28/2</f>
        <v>24000</v>
      </c>
      <c r="L28" s="26"/>
    </row>
    <row r="29" spans="1:12" x14ac:dyDescent="0.3">
      <c r="A29" s="2"/>
      <c r="B29" s="2"/>
      <c r="D29" s="2" t="s">
        <v>14</v>
      </c>
      <c r="E29" s="2">
        <v>3</v>
      </c>
      <c r="F29" s="7">
        <v>17000</v>
      </c>
      <c r="G29" s="7">
        <f t="shared" si="0"/>
        <v>51000</v>
      </c>
      <c r="H29" s="26"/>
      <c r="I29" s="26">
        <f>G29</f>
        <v>51000</v>
      </c>
      <c r="J29" s="2" t="s">
        <v>1</v>
      </c>
      <c r="K29" s="26">
        <f>I29/2</f>
        <v>25500</v>
      </c>
      <c r="L29" s="26"/>
    </row>
    <row r="30" spans="1:12" x14ac:dyDescent="0.3">
      <c r="A30" s="2"/>
      <c r="B30" s="2"/>
      <c r="D30" s="2" t="s">
        <v>10</v>
      </c>
      <c r="E30" s="2">
        <v>3</v>
      </c>
      <c r="F30" s="7">
        <v>9000</v>
      </c>
      <c r="G30" s="7">
        <f t="shared" si="0"/>
        <v>27000</v>
      </c>
      <c r="H30" s="26"/>
      <c r="I30" s="26">
        <f>G30</f>
        <v>27000</v>
      </c>
      <c r="J30" s="2" t="s">
        <v>1</v>
      </c>
      <c r="K30" s="26">
        <f>I30/2</f>
        <v>13500</v>
      </c>
      <c r="L30" s="26"/>
    </row>
    <row r="31" spans="1:12" ht="15" thickBot="1" x14ac:dyDescent="0.35">
      <c r="A31" s="2"/>
      <c r="B31" s="2"/>
      <c r="D31" s="24" t="s">
        <v>0</v>
      </c>
      <c r="E31" s="8"/>
      <c r="F31" s="7"/>
      <c r="G31" s="23">
        <f>G25+G26+G27+G28+G29+G30</f>
        <v>95100</v>
      </c>
      <c r="H31" s="26"/>
      <c r="I31" s="21">
        <f>I19+I20+I21+I25+I26+I27+I28+I29+I30</f>
        <v>342800</v>
      </c>
      <c r="J31" s="26"/>
      <c r="K31" s="21">
        <f>K19+K20+K21+K25+K26+K27+K28+K29+K30</f>
        <v>567400</v>
      </c>
      <c r="L31" s="21">
        <f>K31</f>
        <v>567400</v>
      </c>
    </row>
    <row r="32" spans="1:12" ht="15" thickTop="1" x14ac:dyDescent="0.3">
      <c r="A32" s="17"/>
      <c r="B32" s="17"/>
      <c r="C32" s="17"/>
      <c r="D32" s="17"/>
      <c r="E32" s="19"/>
      <c r="F32" s="18"/>
      <c r="G32" s="18"/>
      <c r="H32" s="16"/>
      <c r="I32" s="16"/>
      <c r="J32" s="17"/>
      <c r="K32" s="16"/>
      <c r="L32" s="16"/>
    </row>
    <row r="33" spans="1:12" x14ac:dyDescent="0.3">
      <c r="A33" s="2">
        <v>5</v>
      </c>
      <c r="B33" s="2"/>
      <c r="C33" s="30" t="s">
        <v>72</v>
      </c>
      <c r="D33" s="30" t="s">
        <v>71</v>
      </c>
      <c r="E33" s="8">
        <v>1</v>
      </c>
      <c r="F33" s="7"/>
      <c r="G33" s="7"/>
      <c r="H33" s="26">
        <v>5000</v>
      </c>
      <c r="I33" s="20">
        <f>H33*8</f>
        <v>40000</v>
      </c>
      <c r="J33" s="2" t="s">
        <v>1</v>
      </c>
      <c r="K33" s="26">
        <f>I33/2</f>
        <v>20000</v>
      </c>
      <c r="L33" s="26"/>
    </row>
    <row r="34" spans="1:12" x14ac:dyDescent="0.3">
      <c r="A34" s="2">
        <v>6</v>
      </c>
      <c r="B34" s="2"/>
      <c r="C34" s="30" t="s">
        <v>70</v>
      </c>
      <c r="D34" s="30" t="s">
        <v>69</v>
      </c>
      <c r="E34" s="8">
        <v>1</v>
      </c>
      <c r="F34" s="7"/>
      <c r="G34" s="7"/>
      <c r="H34" s="26">
        <v>6000</v>
      </c>
      <c r="I34" s="20">
        <f>H34*8</f>
        <v>48000</v>
      </c>
      <c r="J34" s="2" t="s">
        <v>1</v>
      </c>
      <c r="K34" s="26">
        <f>I34/2</f>
        <v>24000</v>
      </c>
      <c r="L34" s="26"/>
    </row>
    <row r="35" spans="1:12" x14ac:dyDescent="0.3">
      <c r="A35" s="2">
        <v>7</v>
      </c>
      <c r="B35" s="2"/>
      <c r="C35" s="30" t="s">
        <v>68</v>
      </c>
      <c r="D35" s="30" t="s">
        <v>67</v>
      </c>
      <c r="E35" s="8">
        <v>1</v>
      </c>
      <c r="F35" s="7"/>
      <c r="G35" s="7"/>
      <c r="H35" s="26">
        <v>5000</v>
      </c>
      <c r="I35" s="20">
        <f>H35*8</f>
        <v>40000</v>
      </c>
      <c r="J35" s="2" t="s">
        <v>1</v>
      </c>
      <c r="K35" s="26">
        <f>I35/2</f>
        <v>20000</v>
      </c>
      <c r="L35" s="26"/>
    </row>
    <row r="36" spans="1:12" x14ac:dyDescent="0.3">
      <c r="A36" s="2"/>
      <c r="B36" s="2"/>
      <c r="C36" s="30"/>
      <c r="D36" s="2" t="s">
        <v>114</v>
      </c>
      <c r="E36" s="8"/>
      <c r="F36" s="7"/>
      <c r="G36" s="7"/>
      <c r="H36" s="26"/>
      <c r="I36" s="20"/>
      <c r="J36" s="2"/>
      <c r="K36" s="26"/>
      <c r="L36" s="26"/>
    </row>
    <row r="37" spans="1:12" x14ac:dyDescent="0.3">
      <c r="A37" s="2"/>
      <c r="B37" s="2"/>
      <c r="C37" s="30"/>
      <c r="D37" s="2" t="s">
        <v>114</v>
      </c>
      <c r="E37" s="8"/>
      <c r="F37" s="7"/>
      <c r="G37" s="7"/>
      <c r="H37" s="26"/>
      <c r="I37" s="20"/>
      <c r="J37" s="2"/>
      <c r="K37" s="26"/>
      <c r="L37" s="26"/>
    </row>
    <row r="38" spans="1:12" x14ac:dyDescent="0.3">
      <c r="A38" s="2"/>
      <c r="B38" s="2"/>
      <c r="C38" s="30"/>
      <c r="D38" s="2" t="s">
        <v>114</v>
      </c>
      <c r="E38" s="8"/>
      <c r="F38" s="7"/>
      <c r="G38" s="7"/>
      <c r="H38" s="26"/>
      <c r="I38" s="20"/>
      <c r="J38" s="2"/>
      <c r="K38" s="26"/>
      <c r="L38" s="26"/>
    </row>
    <row r="39" spans="1:12" x14ac:dyDescent="0.3">
      <c r="A39" s="2"/>
      <c r="B39" s="2"/>
      <c r="D39" s="2" t="s">
        <v>16</v>
      </c>
      <c r="E39" s="2">
        <v>3</v>
      </c>
      <c r="F39" s="7">
        <v>3000</v>
      </c>
      <c r="G39" s="7">
        <f t="shared" ref="G39:G44" si="1">E39*F39</f>
        <v>9000</v>
      </c>
      <c r="H39" s="2"/>
      <c r="I39" s="26">
        <f>G39*8</f>
        <v>72000</v>
      </c>
      <c r="J39" s="2" t="s">
        <v>1</v>
      </c>
      <c r="K39" s="26">
        <f>I39*6</f>
        <v>432000</v>
      </c>
      <c r="L39" s="26"/>
    </row>
    <row r="40" spans="1:12" x14ac:dyDescent="0.3">
      <c r="A40" s="2"/>
      <c r="B40" s="2"/>
      <c r="D40" s="2" t="s">
        <v>15</v>
      </c>
      <c r="E40" s="2">
        <v>3</v>
      </c>
      <c r="F40" s="7">
        <v>500</v>
      </c>
      <c r="G40" s="7">
        <f t="shared" si="1"/>
        <v>1500</v>
      </c>
      <c r="H40" s="2"/>
      <c r="I40" s="26">
        <f>G40*8</f>
        <v>12000</v>
      </c>
      <c r="J40" s="2" t="s">
        <v>1</v>
      </c>
      <c r="K40" s="26">
        <f>I40/2</f>
        <v>6000</v>
      </c>
      <c r="L40" s="26"/>
    </row>
    <row r="41" spans="1:12" x14ac:dyDescent="0.3">
      <c r="A41" s="2"/>
      <c r="B41" s="2"/>
      <c r="D41" s="2" t="s">
        <v>56</v>
      </c>
      <c r="E41" s="2">
        <v>3</v>
      </c>
      <c r="F41" s="7">
        <v>200</v>
      </c>
      <c r="G41" s="7">
        <f t="shared" si="1"/>
        <v>600</v>
      </c>
      <c r="H41" s="26"/>
      <c r="I41" s="26">
        <f>G41*8</f>
        <v>4800</v>
      </c>
      <c r="J41" s="2" t="s">
        <v>1</v>
      </c>
      <c r="K41" s="26">
        <f>I41/2</f>
        <v>2400</v>
      </c>
      <c r="L41" s="26"/>
    </row>
    <row r="42" spans="1:12" x14ac:dyDescent="0.3">
      <c r="A42" s="2"/>
      <c r="B42" s="2"/>
      <c r="D42" s="2" t="s">
        <v>3</v>
      </c>
      <c r="E42" s="2">
        <v>3</v>
      </c>
      <c r="F42" s="7">
        <v>2000</v>
      </c>
      <c r="G42" s="7">
        <f t="shared" si="1"/>
        <v>6000</v>
      </c>
      <c r="H42" s="26"/>
      <c r="I42" s="26">
        <f>G42*8</f>
        <v>48000</v>
      </c>
      <c r="J42" s="2" t="s">
        <v>1</v>
      </c>
      <c r="K42" s="26">
        <f>I42/2</f>
        <v>24000</v>
      </c>
      <c r="L42" s="26"/>
    </row>
    <row r="43" spans="1:12" x14ac:dyDescent="0.3">
      <c r="A43" s="2"/>
      <c r="B43" s="2"/>
      <c r="D43" s="2" t="s">
        <v>14</v>
      </c>
      <c r="E43" s="2">
        <v>3</v>
      </c>
      <c r="F43" s="7">
        <v>17000</v>
      </c>
      <c r="G43" s="7">
        <f t="shared" si="1"/>
        <v>51000</v>
      </c>
      <c r="H43" s="26"/>
      <c r="I43" s="26">
        <f>G43</f>
        <v>51000</v>
      </c>
      <c r="J43" s="2" t="s">
        <v>1</v>
      </c>
      <c r="K43" s="26">
        <f>I43/2</f>
        <v>25500</v>
      </c>
      <c r="L43" s="26"/>
    </row>
    <row r="44" spans="1:12" x14ac:dyDescent="0.3">
      <c r="A44" s="2"/>
      <c r="B44" s="2"/>
      <c r="D44" s="2" t="s">
        <v>10</v>
      </c>
      <c r="E44" s="2">
        <v>3</v>
      </c>
      <c r="F44" s="7">
        <v>9000</v>
      </c>
      <c r="G44" s="7">
        <f t="shared" si="1"/>
        <v>27000</v>
      </c>
      <c r="H44" s="26"/>
      <c r="I44" s="26">
        <f>G44</f>
        <v>27000</v>
      </c>
      <c r="J44" s="2" t="s">
        <v>1</v>
      </c>
      <c r="K44" s="26">
        <f>I44/2</f>
        <v>13500</v>
      </c>
      <c r="L44" s="26"/>
    </row>
    <row r="45" spans="1:12" ht="15" thickBot="1" x14ac:dyDescent="0.35">
      <c r="A45" s="2"/>
      <c r="B45" s="2"/>
      <c r="D45" s="24" t="s">
        <v>0</v>
      </c>
      <c r="E45" s="8"/>
      <c r="F45" s="7"/>
      <c r="G45" s="23">
        <f>G39+G40+G41+G42+G43+G44</f>
        <v>95100</v>
      </c>
      <c r="H45" s="26"/>
      <c r="I45" s="21">
        <f>I33+I34+I35+I39+I40+I41+I42+I43+I44</f>
        <v>342800</v>
      </c>
      <c r="J45" s="26"/>
      <c r="K45" s="21">
        <f>K33+K34+K35+K39+K40+K41+K42+K43+K44</f>
        <v>567400</v>
      </c>
      <c r="L45" s="21">
        <f>K45</f>
        <v>567400</v>
      </c>
    </row>
    <row r="46" spans="1:12" ht="15" thickTop="1" x14ac:dyDescent="0.3">
      <c r="A46" s="17"/>
      <c r="B46" s="17"/>
      <c r="C46" s="17"/>
      <c r="D46" s="17"/>
      <c r="E46" s="19"/>
      <c r="F46" s="18"/>
      <c r="G46" s="18"/>
      <c r="H46" s="16"/>
      <c r="I46" s="16"/>
      <c r="J46" s="17"/>
      <c r="K46" s="16"/>
      <c r="L46" s="16"/>
    </row>
    <row r="47" spans="1:12" x14ac:dyDescent="0.3">
      <c r="A47" s="2">
        <v>8</v>
      </c>
      <c r="B47" s="2">
        <v>1</v>
      </c>
      <c r="C47" s="2" t="s">
        <v>52</v>
      </c>
      <c r="D47" s="2" t="s">
        <v>2026</v>
      </c>
      <c r="E47" s="8">
        <v>1</v>
      </c>
      <c r="F47" s="7"/>
      <c r="G47" s="7"/>
      <c r="H47" s="26">
        <v>1500</v>
      </c>
      <c r="I47" s="20">
        <f t="shared" ref="I47:I52" si="2">H47*8</f>
        <v>12000</v>
      </c>
      <c r="J47" s="2" t="s">
        <v>1</v>
      </c>
      <c r="K47" s="26">
        <f t="shared" ref="K47:K52" si="3">I47/2</f>
        <v>6000</v>
      </c>
      <c r="L47" s="26"/>
    </row>
    <row r="48" spans="1:12" x14ac:dyDescent="0.3">
      <c r="A48" s="2">
        <v>9</v>
      </c>
      <c r="B48" s="2">
        <v>2</v>
      </c>
      <c r="C48" s="2" t="s">
        <v>51</v>
      </c>
      <c r="D48" s="2" t="s">
        <v>2026</v>
      </c>
      <c r="E48" s="8">
        <v>1</v>
      </c>
      <c r="F48" s="7"/>
      <c r="G48" s="7"/>
      <c r="H48" s="26">
        <v>1500</v>
      </c>
      <c r="I48" s="20">
        <f t="shared" si="2"/>
        <v>12000</v>
      </c>
      <c r="J48" s="2" t="s">
        <v>1</v>
      </c>
      <c r="K48" s="26">
        <f t="shared" si="3"/>
        <v>6000</v>
      </c>
      <c r="L48" s="26"/>
    </row>
    <row r="49" spans="1:12" x14ac:dyDescent="0.3">
      <c r="A49" s="2">
        <v>10</v>
      </c>
      <c r="B49" s="2">
        <v>3</v>
      </c>
      <c r="C49" s="2" t="s">
        <v>50</v>
      </c>
      <c r="D49" s="2" t="s">
        <v>2026</v>
      </c>
      <c r="E49" s="8">
        <v>1</v>
      </c>
      <c r="F49" s="7"/>
      <c r="G49" s="7"/>
      <c r="H49" s="26">
        <v>1500</v>
      </c>
      <c r="I49" s="20">
        <f t="shared" si="2"/>
        <v>12000</v>
      </c>
      <c r="J49" s="2" t="s">
        <v>1</v>
      </c>
      <c r="K49" s="26">
        <f t="shared" si="3"/>
        <v>6000</v>
      </c>
      <c r="L49" s="26"/>
    </row>
    <row r="50" spans="1:12" x14ac:dyDescent="0.3">
      <c r="A50" s="2">
        <v>11</v>
      </c>
      <c r="B50" s="2">
        <v>4</v>
      </c>
      <c r="C50" s="2" t="s">
        <v>264</v>
      </c>
      <c r="D50" s="2" t="s">
        <v>2026</v>
      </c>
      <c r="H50" s="26">
        <v>1500</v>
      </c>
      <c r="I50" s="20">
        <f t="shared" si="2"/>
        <v>12000</v>
      </c>
      <c r="J50" s="2" t="s">
        <v>1</v>
      </c>
      <c r="K50" s="26">
        <f t="shared" si="3"/>
        <v>6000</v>
      </c>
      <c r="L50" s="26"/>
    </row>
    <row r="51" spans="1:12" x14ac:dyDescent="0.3">
      <c r="A51" s="2">
        <v>12</v>
      </c>
      <c r="B51" s="2">
        <v>5</v>
      </c>
      <c r="C51" s="2" t="s">
        <v>265</v>
      </c>
      <c r="D51" s="2" t="s">
        <v>2026</v>
      </c>
      <c r="H51" s="26">
        <v>1500</v>
      </c>
      <c r="I51" s="20">
        <f t="shared" si="2"/>
        <v>12000</v>
      </c>
      <c r="J51" s="2" t="s">
        <v>1</v>
      </c>
      <c r="K51" s="26">
        <f t="shared" si="3"/>
        <v>6000</v>
      </c>
      <c r="L51" s="26"/>
    </row>
    <row r="52" spans="1:12" x14ac:dyDescent="0.3">
      <c r="A52" s="2">
        <v>13</v>
      </c>
      <c r="B52" s="2">
        <v>6</v>
      </c>
      <c r="C52" s="2" t="s">
        <v>266</v>
      </c>
      <c r="D52" s="2" t="s">
        <v>2026</v>
      </c>
      <c r="H52" s="26">
        <v>1500</v>
      </c>
      <c r="I52" s="20">
        <f t="shared" si="2"/>
        <v>12000</v>
      </c>
      <c r="J52" s="2" t="s">
        <v>1</v>
      </c>
      <c r="K52" s="26">
        <f t="shared" si="3"/>
        <v>6000</v>
      </c>
      <c r="L52" s="26"/>
    </row>
    <row r="53" spans="1:12" x14ac:dyDescent="0.3">
      <c r="A53" s="2">
        <v>14</v>
      </c>
      <c r="B53" s="2">
        <v>7</v>
      </c>
      <c r="C53" s="2" t="s">
        <v>48</v>
      </c>
      <c r="D53" s="2" t="s">
        <v>2027</v>
      </c>
      <c r="E53" s="8">
        <v>1</v>
      </c>
      <c r="F53" s="7"/>
      <c r="G53" s="7"/>
      <c r="H53" s="26">
        <v>1750</v>
      </c>
      <c r="I53" s="20">
        <f>H53*8</f>
        <v>14000</v>
      </c>
      <c r="J53" s="2" t="s">
        <v>1</v>
      </c>
      <c r="K53" s="26">
        <f>I53/2</f>
        <v>7000</v>
      </c>
      <c r="L53" s="26"/>
    </row>
    <row r="54" spans="1:12" x14ac:dyDescent="0.3">
      <c r="A54" s="2"/>
      <c r="B54" s="2">
        <v>8</v>
      </c>
      <c r="C54" s="2" t="s">
        <v>47</v>
      </c>
      <c r="D54" s="2" t="s">
        <v>2027</v>
      </c>
      <c r="E54" s="8">
        <v>1</v>
      </c>
      <c r="F54" s="7"/>
      <c r="G54" s="7"/>
      <c r="H54" s="26">
        <v>1750</v>
      </c>
      <c r="I54" s="20">
        <f>H54*8</f>
        <v>14000</v>
      </c>
      <c r="J54" s="2" t="s">
        <v>1</v>
      </c>
      <c r="K54" s="26">
        <f>I54/2</f>
        <v>7000</v>
      </c>
      <c r="L54" s="26"/>
    </row>
    <row r="55" spans="1:12" x14ac:dyDescent="0.3">
      <c r="A55" s="2"/>
      <c r="B55" s="2">
        <v>9</v>
      </c>
      <c r="C55" s="2" t="s">
        <v>267</v>
      </c>
      <c r="D55" s="2" t="s">
        <v>2027</v>
      </c>
      <c r="F55" s="7"/>
      <c r="G55" s="7"/>
      <c r="H55" s="26">
        <v>1750</v>
      </c>
      <c r="I55" s="20">
        <f>H55*8</f>
        <v>14000</v>
      </c>
      <c r="J55" s="2" t="s">
        <v>1</v>
      </c>
      <c r="K55" s="26">
        <f>I55/2</f>
        <v>7000</v>
      </c>
      <c r="L55" s="26"/>
    </row>
    <row r="56" spans="1:12" x14ac:dyDescent="0.3">
      <c r="A56" s="2"/>
      <c r="B56" s="2">
        <v>10</v>
      </c>
      <c r="C56" s="2" t="s">
        <v>268</v>
      </c>
      <c r="D56" s="2" t="s">
        <v>2027</v>
      </c>
      <c r="F56" s="7"/>
      <c r="G56" s="7"/>
      <c r="H56" s="26">
        <v>1750</v>
      </c>
      <c r="I56" s="20">
        <f>H56*8</f>
        <v>14000</v>
      </c>
      <c r="J56" s="2" t="s">
        <v>1</v>
      </c>
      <c r="K56" s="26">
        <f>I56/2</f>
        <v>7000</v>
      </c>
      <c r="L56" s="26"/>
    </row>
    <row r="57" spans="1:12" x14ac:dyDescent="0.3">
      <c r="A57" s="2"/>
      <c r="B57" s="2">
        <v>11</v>
      </c>
      <c r="C57" s="2" t="s">
        <v>45</v>
      </c>
      <c r="D57" s="2" t="s">
        <v>2028</v>
      </c>
      <c r="E57" s="8">
        <v>1</v>
      </c>
      <c r="F57" s="7"/>
      <c r="G57" s="7"/>
      <c r="H57" s="26">
        <v>1500</v>
      </c>
      <c r="I57" s="20">
        <f t="shared" ref="I57:I60" si="4">H57*8</f>
        <v>12000</v>
      </c>
      <c r="J57" s="2" t="s">
        <v>1</v>
      </c>
      <c r="K57" s="26">
        <f t="shared" ref="K57:K66" si="5">I57/2</f>
        <v>6000</v>
      </c>
      <c r="L57" s="26"/>
    </row>
    <row r="58" spans="1:12" x14ac:dyDescent="0.3">
      <c r="A58" s="2"/>
      <c r="B58" s="2">
        <v>12</v>
      </c>
      <c r="C58" s="2" t="s">
        <v>44</v>
      </c>
      <c r="D58" s="2" t="s">
        <v>2028</v>
      </c>
      <c r="E58" s="8">
        <v>1</v>
      </c>
      <c r="F58" s="7"/>
      <c r="G58" s="7"/>
      <c r="H58" s="26">
        <v>1500</v>
      </c>
      <c r="I58" s="20">
        <f t="shared" si="4"/>
        <v>12000</v>
      </c>
      <c r="J58" s="2" t="s">
        <v>1</v>
      </c>
      <c r="K58" s="26">
        <f t="shared" si="5"/>
        <v>6000</v>
      </c>
      <c r="L58" s="26"/>
    </row>
    <row r="59" spans="1:12" x14ac:dyDescent="0.3">
      <c r="A59" s="2"/>
      <c r="B59" s="2">
        <v>13</v>
      </c>
      <c r="C59" s="2" t="s">
        <v>269</v>
      </c>
      <c r="D59" s="2" t="s">
        <v>2028</v>
      </c>
      <c r="E59" s="8">
        <v>1</v>
      </c>
      <c r="F59" s="7"/>
      <c r="G59" s="7"/>
      <c r="H59" s="26">
        <v>1500</v>
      </c>
      <c r="I59" s="20">
        <f t="shared" si="4"/>
        <v>12000</v>
      </c>
      <c r="J59" s="2" t="s">
        <v>1</v>
      </c>
      <c r="K59" s="26">
        <f t="shared" si="5"/>
        <v>6000</v>
      </c>
      <c r="L59" s="26"/>
    </row>
    <row r="60" spans="1:12" x14ac:dyDescent="0.3">
      <c r="A60" s="2"/>
      <c r="B60" s="2">
        <v>14</v>
      </c>
      <c r="C60" s="2" t="s">
        <v>270</v>
      </c>
      <c r="D60" s="2" t="s">
        <v>2028</v>
      </c>
      <c r="E60" s="8">
        <v>1</v>
      </c>
      <c r="F60" s="7"/>
      <c r="G60" s="7"/>
      <c r="H60" s="26">
        <v>1500</v>
      </c>
      <c r="I60" s="20">
        <f t="shared" si="4"/>
        <v>12000</v>
      </c>
      <c r="J60" s="2" t="s">
        <v>1</v>
      </c>
      <c r="K60" s="26">
        <f t="shared" si="5"/>
        <v>6000</v>
      </c>
      <c r="L60" s="20"/>
    </row>
    <row r="61" spans="1:12" x14ac:dyDescent="0.3">
      <c r="A61" s="2"/>
      <c r="B61" s="2"/>
      <c r="D61" s="2" t="s">
        <v>16</v>
      </c>
      <c r="E61" s="2">
        <v>14</v>
      </c>
      <c r="F61" s="7">
        <v>1000</v>
      </c>
      <c r="G61" s="7">
        <f>F61*E61</f>
        <v>14000</v>
      </c>
      <c r="H61" s="26"/>
      <c r="I61" s="26">
        <f>G61*8</f>
        <v>112000</v>
      </c>
      <c r="J61" s="2" t="s">
        <v>1</v>
      </c>
      <c r="K61" s="26">
        <f t="shared" si="5"/>
        <v>56000</v>
      </c>
      <c r="L61" s="26"/>
    </row>
    <row r="62" spans="1:12" x14ac:dyDescent="0.3">
      <c r="A62" s="2"/>
      <c r="B62" s="2"/>
      <c r="D62" s="2" t="s">
        <v>15</v>
      </c>
      <c r="E62" s="2">
        <v>14</v>
      </c>
      <c r="F62" s="7">
        <v>500</v>
      </c>
      <c r="G62" s="7">
        <f>F62*E62</f>
        <v>7000</v>
      </c>
      <c r="H62" s="2"/>
      <c r="I62" s="26">
        <f>G62*8</f>
        <v>56000</v>
      </c>
      <c r="J62" s="2" t="s">
        <v>1</v>
      </c>
      <c r="K62" s="26">
        <f t="shared" si="5"/>
        <v>28000</v>
      </c>
      <c r="L62" s="26"/>
    </row>
    <row r="63" spans="1:12" x14ac:dyDescent="0.3">
      <c r="A63" s="2"/>
      <c r="B63" s="2"/>
      <c r="D63" s="2" t="s">
        <v>4</v>
      </c>
      <c r="E63" s="2">
        <v>14</v>
      </c>
      <c r="F63" s="7">
        <v>200</v>
      </c>
      <c r="G63" s="7">
        <f>E63*F63</f>
        <v>2800</v>
      </c>
      <c r="H63" s="26"/>
      <c r="I63" s="26">
        <f>G63*8</f>
        <v>22400</v>
      </c>
      <c r="J63" s="2" t="s">
        <v>1</v>
      </c>
      <c r="K63" s="26">
        <f t="shared" si="5"/>
        <v>11200</v>
      </c>
      <c r="L63" s="26"/>
    </row>
    <row r="64" spans="1:12" x14ac:dyDescent="0.3">
      <c r="A64" s="2"/>
      <c r="B64" s="2"/>
      <c r="D64" s="2" t="s">
        <v>3</v>
      </c>
      <c r="E64" s="2">
        <v>14</v>
      </c>
      <c r="F64" s="7">
        <v>2000</v>
      </c>
      <c r="G64" s="7">
        <f>E64*F64</f>
        <v>28000</v>
      </c>
      <c r="H64" s="26"/>
      <c r="I64" s="26">
        <f>G64*8</f>
        <v>224000</v>
      </c>
      <c r="J64" s="2" t="s">
        <v>1</v>
      </c>
      <c r="K64" s="26">
        <f t="shared" si="5"/>
        <v>112000</v>
      </c>
      <c r="L64" s="26"/>
    </row>
    <row r="65" spans="1:12" x14ac:dyDescent="0.3">
      <c r="A65" s="2"/>
      <c r="B65" s="2"/>
      <c r="D65" s="2" t="s">
        <v>14</v>
      </c>
      <c r="E65" s="2">
        <v>14</v>
      </c>
      <c r="F65" s="7">
        <v>17000</v>
      </c>
      <c r="G65" s="7">
        <f>E65*F65</f>
        <v>238000</v>
      </c>
      <c r="H65" s="26"/>
      <c r="I65" s="26">
        <f>G65</f>
        <v>238000</v>
      </c>
      <c r="J65" s="2" t="s">
        <v>1</v>
      </c>
      <c r="K65" s="26">
        <f t="shared" si="5"/>
        <v>119000</v>
      </c>
      <c r="L65" s="26"/>
    </row>
    <row r="66" spans="1:12" x14ac:dyDescent="0.3">
      <c r="A66" s="2"/>
      <c r="B66" s="2"/>
      <c r="D66" s="2" t="s">
        <v>10</v>
      </c>
      <c r="E66" s="2">
        <v>14</v>
      </c>
      <c r="F66" s="7">
        <v>9000</v>
      </c>
      <c r="G66" s="7">
        <f>E66*F66</f>
        <v>126000</v>
      </c>
      <c r="H66" s="26"/>
      <c r="I66" s="26">
        <f>G66</f>
        <v>126000</v>
      </c>
      <c r="J66" s="2" t="s">
        <v>1</v>
      </c>
      <c r="K66" s="26">
        <f t="shared" si="5"/>
        <v>63000</v>
      </c>
      <c r="L66" s="26"/>
    </row>
    <row r="67" spans="1:12" ht="15" thickBot="1" x14ac:dyDescent="0.35">
      <c r="A67" s="2"/>
      <c r="B67" s="2"/>
      <c r="D67" s="24" t="s">
        <v>0</v>
      </c>
      <c r="E67" s="8"/>
      <c r="F67" s="7"/>
      <c r="G67" s="23">
        <f>I69+I70+I71+I72+I73+I74+I75+I76+I77+I78+I79+I80+I81+I82+I83+I84+I85+I86+I87+I88+I89+I90+I91+I92+I93+I94+I95+I96+I97+I98</f>
        <v>302400</v>
      </c>
      <c r="H67" s="26"/>
      <c r="I67" s="21">
        <f>I47+I48+I49+I50+I51+I52+I53+I54+I55+I56+I57+I58+I59+I60+I61+I62+I63+I64+I65+I66</f>
        <v>954400</v>
      </c>
      <c r="J67" s="26"/>
      <c r="K67" s="21">
        <f>K47+K48+K49+K50+K51+K52+K53+K54+K55+K56+K57+K58+K59+K60+K61+K62+K63+K64+K65+K66</f>
        <v>477200</v>
      </c>
      <c r="L67" s="21">
        <f>(G67+I67)/2</f>
        <v>628400</v>
      </c>
    </row>
    <row r="68" spans="1:12" ht="15" thickTop="1" x14ac:dyDescent="0.3">
      <c r="A68" s="2"/>
      <c r="B68" s="17"/>
      <c r="C68" s="17"/>
      <c r="D68" s="17"/>
      <c r="E68" s="19"/>
      <c r="F68" s="18"/>
      <c r="G68" s="18"/>
      <c r="H68" s="16"/>
      <c r="I68" s="16"/>
      <c r="J68" s="17"/>
      <c r="K68" s="16"/>
      <c r="L68" s="16"/>
    </row>
    <row r="69" spans="1:12" x14ac:dyDescent="0.3">
      <c r="A69" s="2"/>
      <c r="B69" s="2">
        <v>1</v>
      </c>
      <c r="C69" s="2" t="s">
        <v>2014</v>
      </c>
      <c r="D69" s="2" t="s">
        <v>2035</v>
      </c>
      <c r="E69" s="8">
        <v>1</v>
      </c>
      <c r="F69" s="7"/>
      <c r="G69" s="7"/>
      <c r="H69" s="26">
        <v>1200</v>
      </c>
      <c r="I69" s="20">
        <f t="shared" ref="I69:I98" si="6">H69*8</f>
        <v>9600</v>
      </c>
      <c r="J69" s="2" t="s">
        <v>1</v>
      </c>
      <c r="K69" s="26">
        <f t="shared" ref="K69:K104" si="7">I69/2</f>
        <v>4800</v>
      </c>
      <c r="L69" s="20"/>
    </row>
    <row r="70" spans="1:12" x14ac:dyDescent="0.3">
      <c r="A70" s="2"/>
      <c r="B70" s="2">
        <v>2</v>
      </c>
      <c r="C70" s="2" t="s">
        <v>2015</v>
      </c>
      <c r="D70" s="2" t="s">
        <v>2035</v>
      </c>
      <c r="E70" s="8">
        <v>1</v>
      </c>
      <c r="F70" s="7"/>
      <c r="G70" s="7"/>
      <c r="H70" s="26">
        <v>1200</v>
      </c>
      <c r="I70" s="20">
        <f t="shared" si="6"/>
        <v>9600</v>
      </c>
      <c r="J70" s="2" t="s">
        <v>1</v>
      </c>
      <c r="K70" s="26">
        <f t="shared" si="7"/>
        <v>4800</v>
      </c>
      <c r="L70" s="20"/>
    </row>
    <row r="71" spans="1:12" x14ac:dyDescent="0.3">
      <c r="A71" s="2"/>
      <c r="B71" s="2">
        <v>3</v>
      </c>
      <c r="C71" s="2" t="s">
        <v>2016</v>
      </c>
      <c r="D71" s="2" t="s">
        <v>2035</v>
      </c>
      <c r="E71" s="8">
        <v>1</v>
      </c>
      <c r="F71" s="7"/>
      <c r="G71" s="7"/>
      <c r="H71" s="26">
        <v>1200</v>
      </c>
      <c r="I71" s="20">
        <f t="shared" si="6"/>
        <v>9600</v>
      </c>
      <c r="J71" s="2" t="s">
        <v>1</v>
      </c>
      <c r="K71" s="26">
        <f t="shared" si="7"/>
        <v>4800</v>
      </c>
      <c r="L71" s="20"/>
    </row>
    <row r="72" spans="1:12" x14ac:dyDescent="0.3">
      <c r="A72" s="2"/>
      <c r="B72" s="2">
        <v>4</v>
      </c>
      <c r="C72" s="2" t="s">
        <v>2017</v>
      </c>
      <c r="D72" s="2" t="s">
        <v>2035</v>
      </c>
      <c r="E72" s="8">
        <v>1</v>
      </c>
      <c r="F72" s="7"/>
      <c r="G72" s="7"/>
      <c r="H72" s="26">
        <v>1200</v>
      </c>
      <c r="I72" s="20">
        <f t="shared" si="6"/>
        <v>9600</v>
      </c>
      <c r="J72" s="2" t="s">
        <v>1</v>
      </c>
      <c r="K72" s="26">
        <f t="shared" si="7"/>
        <v>4800</v>
      </c>
      <c r="L72" s="20"/>
    </row>
    <row r="73" spans="1:12" x14ac:dyDescent="0.3">
      <c r="A73" s="2"/>
      <c r="B73" s="2">
        <v>5</v>
      </c>
      <c r="C73" s="2" t="s">
        <v>2018</v>
      </c>
      <c r="D73" s="2" t="s">
        <v>2035</v>
      </c>
      <c r="E73" s="8">
        <v>1</v>
      </c>
      <c r="F73" s="7"/>
      <c r="G73" s="7"/>
      <c r="H73" s="26">
        <v>1200</v>
      </c>
      <c r="I73" s="20">
        <f t="shared" si="6"/>
        <v>9600</v>
      </c>
      <c r="J73" s="2" t="s">
        <v>1</v>
      </c>
      <c r="K73" s="26">
        <f t="shared" si="7"/>
        <v>4800</v>
      </c>
      <c r="L73" s="20"/>
    </row>
    <row r="74" spans="1:12" x14ac:dyDescent="0.3">
      <c r="A74" s="2"/>
      <c r="B74" s="2">
        <v>6</v>
      </c>
      <c r="C74" s="2" t="s">
        <v>2019</v>
      </c>
      <c r="D74" s="2" t="s">
        <v>2035</v>
      </c>
      <c r="E74" s="8">
        <v>1</v>
      </c>
      <c r="F74" s="7"/>
      <c r="G74" s="7"/>
      <c r="H74" s="26">
        <v>1200</v>
      </c>
      <c r="I74" s="20">
        <f t="shared" si="6"/>
        <v>9600</v>
      </c>
      <c r="J74" s="2" t="s">
        <v>1</v>
      </c>
      <c r="K74" s="26">
        <f t="shared" si="7"/>
        <v>4800</v>
      </c>
      <c r="L74" s="20"/>
    </row>
    <row r="75" spans="1:12" x14ac:dyDescent="0.3">
      <c r="A75" s="2"/>
      <c r="B75" s="2">
        <v>7</v>
      </c>
      <c r="C75" s="2" t="s">
        <v>2020</v>
      </c>
      <c r="D75" s="2" t="s">
        <v>2035</v>
      </c>
      <c r="E75" s="8">
        <v>1</v>
      </c>
      <c r="F75" s="7"/>
      <c r="G75" s="7"/>
      <c r="H75" s="26">
        <v>1200</v>
      </c>
      <c r="I75" s="20">
        <f t="shared" si="6"/>
        <v>9600</v>
      </c>
      <c r="J75" s="2" t="s">
        <v>1</v>
      </c>
      <c r="K75" s="26">
        <f t="shared" si="7"/>
        <v>4800</v>
      </c>
      <c r="L75" s="20"/>
    </row>
    <row r="76" spans="1:12" x14ac:dyDescent="0.3">
      <c r="A76" s="2"/>
      <c r="B76" s="2">
        <v>8</v>
      </c>
      <c r="C76" s="2" t="s">
        <v>2021</v>
      </c>
      <c r="D76" s="2" t="s">
        <v>2035</v>
      </c>
      <c r="E76" s="8">
        <v>1</v>
      </c>
      <c r="F76" s="7"/>
      <c r="G76" s="7"/>
      <c r="H76" s="26">
        <v>1200</v>
      </c>
      <c r="I76" s="20">
        <f t="shared" si="6"/>
        <v>9600</v>
      </c>
      <c r="J76" s="2" t="s">
        <v>1</v>
      </c>
      <c r="K76" s="26">
        <f t="shared" si="7"/>
        <v>4800</v>
      </c>
      <c r="L76" s="20"/>
    </row>
    <row r="77" spans="1:12" x14ac:dyDescent="0.3">
      <c r="A77" s="2"/>
      <c r="B77" s="2">
        <v>9</v>
      </c>
      <c r="C77" s="2" t="s">
        <v>2022</v>
      </c>
      <c r="D77" s="2" t="s">
        <v>2035</v>
      </c>
      <c r="E77" s="8">
        <v>1</v>
      </c>
      <c r="F77" s="7"/>
      <c r="G77" s="7"/>
      <c r="H77" s="26">
        <v>1200</v>
      </c>
      <c r="I77" s="20">
        <f t="shared" si="6"/>
        <v>9600</v>
      </c>
      <c r="J77" s="2" t="s">
        <v>1</v>
      </c>
      <c r="K77" s="26">
        <f t="shared" si="7"/>
        <v>4800</v>
      </c>
      <c r="L77" s="20"/>
    </row>
    <row r="78" spans="1:12" x14ac:dyDescent="0.3">
      <c r="A78" s="2"/>
      <c r="B78" s="2">
        <v>10</v>
      </c>
      <c r="C78" s="2" t="s">
        <v>2023</v>
      </c>
      <c r="D78" s="2" t="s">
        <v>2035</v>
      </c>
      <c r="E78" s="8">
        <v>1</v>
      </c>
      <c r="F78" s="7"/>
      <c r="G78" s="7"/>
      <c r="H78" s="26">
        <v>1200</v>
      </c>
      <c r="I78" s="20">
        <f t="shared" si="6"/>
        <v>9600</v>
      </c>
      <c r="J78" s="2" t="s">
        <v>1</v>
      </c>
      <c r="K78" s="26">
        <f t="shared" si="7"/>
        <v>4800</v>
      </c>
      <c r="L78" s="20"/>
    </row>
    <row r="79" spans="1:12" x14ac:dyDescent="0.3">
      <c r="A79" s="2"/>
      <c r="B79" s="2">
        <v>11</v>
      </c>
      <c r="C79" s="2" t="s">
        <v>2024</v>
      </c>
      <c r="D79" s="2" t="s">
        <v>2035</v>
      </c>
      <c r="E79" s="8">
        <v>1</v>
      </c>
      <c r="F79" s="7"/>
      <c r="G79" s="7"/>
      <c r="H79" s="26">
        <v>1200</v>
      </c>
      <c r="I79" s="20">
        <f t="shared" si="6"/>
        <v>9600</v>
      </c>
      <c r="J79" s="2" t="s">
        <v>1</v>
      </c>
      <c r="K79" s="26">
        <f t="shared" si="7"/>
        <v>4800</v>
      </c>
      <c r="L79" s="20"/>
    </row>
    <row r="80" spans="1:12" x14ac:dyDescent="0.3">
      <c r="A80" s="2"/>
      <c r="B80" s="2">
        <v>12</v>
      </c>
      <c r="C80" s="2" t="s">
        <v>2025</v>
      </c>
      <c r="D80" s="2" t="s">
        <v>2035</v>
      </c>
      <c r="E80" s="8">
        <v>1</v>
      </c>
      <c r="F80" s="7"/>
      <c r="G80" s="7"/>
      <c r="H80" s="26">
        <v>1200</v>
      </c>
      <c r="I80" s="20">
        <f t="shared" si="6"/>
        <v>9600</v>
      </c>
      <c r="J80" s="2" t="s">
        <v>1</v>
      </c>
      <c r="K80" s="26">
        <f t="shared" si="7"/>
        <v>4800</v>
      </c>
      <c r="L80" s="20"/>
    </row>
    <row r="81" spans="1:12" x14ac:dyDescent="0.3">
      <c r="A81" s="2"/>
      <c r="B81" s="2">
        <v>13</v>
      </c>
      <c r="C81" s="2" t="s">
        <v>2029</v>
      </c>
      <c r="D81" s="2" t="s">
        <v>2035</v>
      </c>
      <c r="E81" s="8">
        <v>1</v>
      </c>
      <c r="F81" s="7"/>
      <c r="G81" s="7"/>
      <c r="H81" s="26">
        <v>1200</v>
      </c>
      <c r="I81" s="20">
        <f t="shared" si="6"/>
        <v>9600</v>
      </c>
      <c r="J81" s="2" t="s">
        <v>1</v>
      </c>
      <c r="K81" s="26">
        <f t="shared" si="7"/>
        <v>4800</v>
      </c>
      <c r="L81" s="20"/>
    </row>
    <row r="82" spans="1:12" x14ac:dyDescent="0.3">
      <c r="A82" s="2"/>
      <c r="B82" s="2">
        <v>14</v>
      </c>
      <c r="C82" s="2" t="s">
        <v>2030</v>
      </c>
      <c r="D82" s="2" t="s">
        <v>2035</v>
      </c>
      <c r="E82" s="8">
        <v>1</v>
      </c>
      <c r="F82" s="7"/>
      <c r="G82" s="7"/>
      <c r="H82" s="26">
        <v>1200</v>
      </c>
      <c r="I82" s="20">
        <f t="shared" si="6"/>
        <v>9600</v>
      </c>
      <c r="J82" s="2" t="s">
        <v>1</v>
      </c>
      <c r="K82" s="26">
        <f t="shared" si="7"/>
        <v>4800</v>
      </c>
      <c r="L82" s="20"/>
    </row>
    <row r="83" spans="1:12" x14ac:dyDescent="0.3">
      <c r="A83" s="2"/>
      <c r="B83" s="2">
        <v>15</v>
      </c>
      <c r="C83" s="2" t="s">
        <v>2031</v>
      </c>
      <c r="D83" s="2" t="s">
        <v>2035</v>
      </c>
      <c r="E83" s="8">
        <v>1</v>
      </c>
      <c r="F83" s="7"/>
      <c r="G83" s="7"/>
      <c r="H83" s="26">
        <v>1200</v>
      </c>
      <c r="I83" s="20">
        <f t="shared" si="6"/>
        <v>9600</v>
      </c>
      <c r="J83" s="2" t="s">
        <v>1</v>
      </c>
      <c r="K83" s="26">
        <f t="shared" si="7"/>
        <v>4800</v>
      </c>
      <c r="L83" s="20"/>
    </row>
    <row r="84" spans="1:12" x14ac:dyDescent="0.3">
      <c r="A84" s="2"/>
      <c r="B84" s="2">
        <v>16</v>
      </c>
      <c r="C84" s="2" t="s">
        <v>2032</v>
      </c>
      <c r="D84" s="2" t="s">
        <v>2035</v>
      </c>
      <c r="E84" s="8">
        <v>1</v>
      </c>
      <c r="F84" s="7"/>
      <c r="G84" s="7"/>
      <c r="H84" s="26">
        <v>1200</v>
      </c>
      <c r="I84" s="20">
        <f t="shared" si="6"/>
        <v>9600</v>
      </c>
      <c r="J84" s="2" t="s">
        <v>1</v>
      </c>
      <c r="K84" s="26">
        <f t="shared" si="7"/>
        <v>4800</v>
      </c>
      <c r="L84" s="20"/>
    </row>
    <row r="85" spans="1:12" x14ac:dyDescent="0.3">
      <c r="A85" s="2"/>
      <c r="B85" s="2">
        <v>17</v>
      </c>
      <c r="C85" s="2" t="s">
        <v>2033</v>
      </c>
      <c r="D85" s="2" t="s">
        <v>2035</v>
      </c>
      <c r="E85" s="8">
        <v>1</v>
      </c>
      <c r="F85" s="7"/>
      <c r="G85" s="7"/>
      <c r="H85" s="26">
        <v>1200</v>
      </c>
      <c r="I85" s="20">
        <f t="shared" si="6"/>
        <v>9600</v>
      </c>
      <c r="J85" s="2" t="s">
        <v>1</v>
      </c>
      <c r="K85" s="26">
        <f t="shared" si="7"/>
        <v>4800</v>
      </c>
      <c r="L85" s="20"/>
    </row>
    <row r="86" spans="1:12" x14ac:dyDescent="0.3">
      <c r="A86" s="2"/>
      <c r="B86" s="2">
        <v>18</v>
      </c>
      <c r="C86" s="2" t="s">
        <v>2034</v>
      </c>
      <c r="D86" s="2" t="s">
        <v>2035</v>
      </c>
      <c r="E86" s="8">
        <v>1</v>
      </c>
      <c r="F86" s="7"/>
      <c r="G86" s="7"/>
      <c r="H86" s="26">
        <v>1200</v>
      </c>
      <c r="I86" s="20">
        <f t="shared" si="6"/>
        <v>9600</v>
      </c>
      <c r="J86" s="2" t="s">
        <v>1</v>
      </c>
      <c r="K86" s="26">
        <f t="shared" si="7"/>
        <v>4800</v>
      </c>
      <c r="L86" s="20"/>
    </row>
    <row r="87" spans="1:12" x14ac:dyDescent="0.3">
      <c r="A87" s="2"/>
      <c r="B87" s="2">
        <v>19</v>
      </c>
      <c r="C87" s="2" t="s">
        <v>2037</v>
      </c>
      <c r="D87" s="2" t="s">
        <v>2036</v>
      </c>
      <c r="E87" s="8">
        <v>1</v>
      </c>
      <c r="F87" s="7"/>
      <c r="G87" s="7"/>
      <c r="H87" s="26">
        <v>1500</v>
      </c>
      <c r="I87" s="20">
        <f t="shared" si="6"/>
        <v>12000</v>
      </c>
      <c r="J87" s="2" t="s">
        <v>1</v>
      </c>
      <c r="K87" s="26">
        <f t="shared" si="7"/>
        <v>6000</v>
      </c>
      <c r="L87" s="20"/>
    </row>
    <row r="88" spans="1:12" x14ac:dyDescent="0.3">
      <c r="A88" s="2"/>
      <c r="B88" s="2">
        <v>20</v>
      </c>
      <c r="C88" s="2" t="s">
        <v>2038</v>
      </c>
      <c r="D88" s="2" t="s">
        <v>2036</v>
      </c>
      <c r="E88" s="8">
        <v>1</v>
      </c>
      <c r="F88" s="7"/>
      <c r="G88" s="7"/>
      <c r="H88" s="26">
        <v>1500</v>
      </c>
      <c r="I88" s="20">
        <f t="shared" si="6"/>
        <v>12000</v>
      </c>
      <c r="J88" s="2" t="s">
        <v>1</v>
      </c>
      <c r="K88" s="26">
        <f t="shared" si="7"/>
        <v>6000</v>
      </c>
      <c r="L88" s="20"/>
    </row>
    <row r="89" spans="1:12" x14ac:dyDescent="0.3">
      <c r="A89" s="2"/>
      <c r="B89" s="2">
        <v>21</v>
      </c>
      <c r="C89" s="2" t="s">
        <v>2039</v>
      </c>
      <c r="D89" s="2" t="s">
        <v>2036</v>
      </c>
      <c r="E89" s="8">
        <v>1</v>
      </c>
      <c r="F89" s="7"/>
      <c r="G89" s="7"/>
      <c r="H89" s="26">
        <v>1500</v>
      </c>
      <c r="I89" s="20">
        <f t="shared" si="6"/>
        <v>12000</v>
      </c>
      <c r="J89" s="2" t="s">
        <v>1</v>
      </c>
      <c r="K89" s="26">
        <f t="shared" si="7"/>
        <v>6000</v>
      </c>
      <c r="L89" s="20"/>
    </row>
    <row r="90" spans="1:12" x14ac:dyDescent="0.3">
      <c r="A90" s="2"/>
      <c r="B90" s="2">
        <v>22</v>
      </c>
      <c r="C90" s="2" t="s">
        <v>2040</v>
      </c>
      <c r="D90" s="2" t="s">
        <v>2036</v>
      </c>
      <c r="E90" s="8">
        <v>1</v>
      </c>
      <c r="F90" s="7"/>
      <c r="G90" s="7"/>
      <c r="H90" s="26">
        <v>1500</v>
      </c>
      <c r="I90" s="20">
        <f t="shared" si="6"/>
        <v>12000</v>
      </c>
      <c r="J90" s="2" t="s">
        <v>1</v>
      </c>
      <c r="K90" s="26">
        <f t="shared" si="7"/>
        <v>6000</v>
      </c>
      <c r="L90" s="20"/>
    </row>
    <row r="91" spans="1:12" x14ac:dyDescent="0.3">
      <c r="A91" s="2"/>
      <c r="B91" s="2">
        <v>23</v>
      </c>
      <c r="C91" s="2" t="s">
        <v>2041</v>
      </c>
      <c r="D91" s="2" t="s">
        <v>2036</v>
      </c>
      <c r="E91" s="8">
        <v>1</v>
      </c>
      <c r="F91" s="7"/>
      <c r="G91" s="7"/>
      <c r="H91" s="26">
        <v>1500</v>
      </c>
      <c r="I91" s="20">
        <f t="shared" si="6"/>
        <v>12000</v>
      </c>
      <c r="J91" s="2" t="s">
        <v>1</v>
      </c>
      <c r="K91" s="26">
        <f t="shared" si="7"/>
        <v>6000</v>
      </c>
      <c r="L91" s="20"/>
    </row>
    <row r="92" spans="1:12" x14ac:dyDescent="0.3">
      <c r="A92" s="2"/>
      <c r="B92" s="2">
        <v>24</v>
      </c>
      <c r="C92" s="2" t="s">
        <v>2042</v>
      </c>
      <c r="D92" s="2" t="s">
        <v>2036</v>
      </c>
      <c r="E92" s="8">
        <v>1</v>
      </c>
      <c r="F92" s="7"/>
      <c r="G92" s="7"/>
      <c r="H92" s="26">
        <v>1500</v>
      </c>
      <c r="I92" s="20">
        <f t="shared" si="6"/>
        <v>12000</v>
      </c>
      <c r="J92" s="2" t="s">
        <v>1</v>
      </c>
      <c r="K92" s="26">
        <f t="shared" si="7"/>
        <v>6000</v>
      </c>
      <c r="L92" s="20"/>
    </row>
    <row r="93" spans="1:12" x14ac:dyDescent="0.3">
      <c r="A93" s="2"/>
      <c r="B93" s="2">
        <v>25</v>
      </c>
      <c r="C93" s="2" t="s">
        <v>2043</v>
      </c>
      <c r="D93" s="2" t="s">
        <v>2044</v>
      </c>
      <c r="E93" s="8">
        <v>1</v>
      </c>
      <c r="F93" s="7"/>
      <c r="G93" s="7"/>
      <c r="H93" s="26">
        <v>1200</v>
      </c>
      <c r="I93" s="20">
        <f t="shared" si="6"/>
        <v>9600</v>
      </c>
      <c r="J93" s="2" t="s">
        <v>1</v>
      </c>
      <c r="K93" s="26">
        <f t="shared" si="7"/>
        <v>4800</v>
      </c>
      <c r="L93" s="20"/>
    </row>
    <row r="94" spans="1:12" x14ac:dyDescent="0.3">
      <c r="A94" s="2"/>
      <c r="B94" s="2">
        <v>26</v>
      </c>
      <c r="C94" s="2" t="s">
        <v>2045</v>
      </c>
      <c r="D94" s="2" t="s">
        <v>2044</v>
      </c>
      <c r="E94" s="8">
        <v>1</v>
      </c>
      <c r="F94" s="7"/>
      <c r="G94" s="7"/>
      <c r="H94" s="26">
        <v>1200</v>
      </c>
      <c r="I94" s="20">
        <f t="shared" si="6"/>
        <v>9600</v>
      </c>
      <c r="J94" s="2" t="s">
        <v>1</v>
      </c>
      <c r="K94" s="26">
        <f t="shared" si="7"/>
        <v>4800</v>
      </c>
      <c r="L94" s="20"/>
    </row>
    <row r="95" spans="1:12" x14ac:dyDescent="0.3">
      <c r="A95" s="2"/>
      <c r="B95" s="2">
        <v>27</v>
      </c>
      <c r="C95" s="2" t="s">
        <v>2046</v>
      </c>
      <c r="D95" s="2" t="s">
        <v>2044</v>
      </c>
      <c r="E95" s="8">
        <v>1</v>
      </c>
      <c r="F95" s="7"/>
      <c r="G95" s="7"/>
      <c r="H95" s="26">
        <v>1200</v>
      </c>
      <c r="I95" s="20">
        <f t="shared" si="6"/>
        <v>9600</v>
      </c>
      <c r="J95" s="2" t="s">
        <v>1</v>
      </c>
      <c r="K95" s="26">
        <f t="shared" si="7"/>
        <v>4800</v>
      </c>
      <c r="L95" s="20"/>
    </row>
    <row r="96" spans="1:12" x14ac:dyDescent="0.3">
      <c r="A96" s="2"/>
      <c r="B96" s="2">
        <v>28</v>
      </c>
      <c r="C96" s="2" t="s">
        <v>2047</v>
      </c>
      <c r="D96" s="2" t="s">
        <v>2044</v>
      </c>
      <c r="E96" s="8">
        <v>1</v>
      </c>
      <c r="F96" s="7"/>
      <c r="G96" s="7"/>
      <c r="H96" s="26">
        <v>1200</v>
      </c>
      <c r="I96" s="20">
        <f t="shared" si="6"/>
        <v>9600</v>
      </c>
      <c r="J96" s="2" t="s">
        <v>1</v>
      </c>
      <c r="K96" s="26">
        <f t="shared" si="7"/>
        <v>4800</v>
      </c>
      <c r="L96" s="20"/>
    </row>
    <row r="97" spans="1:12" x14ac:dyDescent="0.3">
      <c r="A97" s="2"/>
      <c r="B97" s="2">
        <v>29</v>
      </c>
      <c r="C97" s="2" t="s">
        <v>2048</v>
      </c>
      <c r="D97" s="2" t="s">
        <v>2044</v>
      </c>
      <c r="E97" s="8">
        <v>1</v>
      </c>
      <c r="F97" s="7"/>
      <c r="G97" s="7"/>
      <c r="H97" s="26">
        <v>1200</v>
      </c>
      <c r="I97" s="20">
        <f t="shared" si="6"/>
        <v>9600</v>
      </c>
      <c r="J97" s="2" t="s">
        <v>1</v>
      </c>
      <c r="K97" s="26">
        <f t="shared" si="7"/>
        <v>4800</v>
      </c>
      <c r="L97" s="20"/>
    </row>
    <row r="98" spans="1:12" x14ac:dyDescent="0.3">
      <c r="A98" s="2"/>
      <c r="B98" s="2">
        <v>30</v>
      </c>
      <c r="C98" s="2" t="s">
        <v>2049</v>
      </c>
      <c r="D98" s="2" t="s">
        <v>2044</v>
      </c>
      <c r="E98" s="8">
        <v>1</v>
      </c>
      <c r="F98" s="7"/>
      <c r="G98" s="7"/>
      <c r="H98" s="26">
        <v>1200</v>
      </c>
      <c r="I98" s="20">
        <f t="shared" si="6"/>
        <v>9600</v>
      </c>
      <c r="J98" s="2" t="s">
        <v>1</v>
      </c>
      <c r="K98" s="26">
        <f t="shared" si="7"/>
        <v>4800</v>
      </c>
      <c r="L98" s="20"/>
    </row>
    <row r="99" spans="1:12" x14ac:dyDescent="0.3">
      <c r="A99" s="2"/>
      <c r="B99" s="2"/>
      <c r="D99" s="2" t="s">
        <v>16</v>
      </c>
      <c r="E99" s="2">
        <v>30</v>
      </c>
      <c r="F99" s="7">
        <v>1000</v>
      </c>
      <c r="G99" s="7">
        <f>F99*E99</f>
        <v>30000</v>
      </c>
      <c r="H99" s="26"/>
      <c r="I99" s="26">
        <f>G99*8</f>
        <v>240000</v>
      </c>
      <c r="J99" s="2" t="s">
        <v>1</v>
      </c>
      <c r="K99" s="26">
        <f t="shared" si="7"/>
        <v>120000</v>
      </c>
      <c r="L99" s="26"/>
    </row>
    <row r="100" spans="1:12" x14ac:dyDescent="0.3">
      <c r="A100" s="2"/>
      <c r="B100" s="2"/>
      <c r="D100" s="2" t="s">
        <v>15</v>
      </c>
      <c r="E100" s="2">
        <v>30</v>
      </c>
      <c r="F100" s="7">
        <v>500</v>
      </c>
      <c r="G100" s="7">
        <f>F100*E100</f>
        <v>15000</v>
      </c>
      <c r="H100" s="2"/>
      <c r="I100" s="26">
        <f>G100*8</f>
        <v>120000</v>
      </c>
      <c r="J100" s="2" t="s">
        <v>1</v>
      </c>
      <c r="K100" s="26">
        <f t="shared" si="7"/>
        <v>60000</v>
      </c>
      <c r="L100" s="26"/>
    </row>
    <row r="101" spans="1:12" x14ac:dyDescent="0.3">
      <c r="A101" s="2"/>
      <c r="B101" s="2"/>
      <c r="D101" s="2" t="s">
        <v>4</v>
      </c>
      <c r="E101" s="2">
        <v>30</v>
      </c>
      <c r="F101" s="7">
        <v>200</v>
      </c>
      <c r="G101" s="7">
        <f>E101*F101</f>
        <v>6000</v>
      </c>
      <c r="H101" s="26"/>
      <c r="I101" s="26">
        <f>G101*8</f>
        <v>48000</v>
      </c>
      <c r="J101" s="2" t="s">
        <v>1</v>
      </c>
      <c r="K101" s="26">
        <f t="shared" si="7"/>
        <v>24000</v>
      </c>
      <c r="L101" s="26"/>
    </row>
    <row r="102" spans="1:12" x14ac:dyDescent="0.3">
      <c r="A102" s="2"/>
      <c r="B102" s="2"/>
      <c r="D102" s="2" t="s">
        <v>3</v>
      </c>
      <c r="E102" s="2">
        <v>30</v>
      </c>
      <c r="F102" s="7">
        <v>2000</v>
      </c>
      <c r="G102" s="7">
        <f>E102*F102</f>
        <v>60000</v>
      </c>
      <c r="H102" s="26"/>
      <c r="I102" s="26">
        <f>G102*8</f>
        <v>480000</v>
      </c>
      <c r="J102" s="2" t="s">
        <v>1</v>
      </c>
      <c r="K102" s="26">
        <f t="shared" si="7"/>
        <v>240000</v>
      </c>
      <c r="L102" s="26"/>
    </row>
    <row r="103" spans="1:12" x14ac:dyDescent="0.3">
      <c r="A103" s="2"/>
      <c r="B103" s="2"/>
      <c r="D103" s="2" t="s">
        <v>14</v>
      </c>
      <c r="E103" s="2">
        <v>30</v>
      </c>
      <c r="F103" s="7">
        <v>17000</v>
      </c>
      <c r="G103" s="7">
        <f>E103*F103</f>
        <v>510000</v>
      </c>
      <c r="H103" s="26"/>
      <c r="I103" s="26">
        <f>G103</f>
        <v>510000</v>
      </c>
      <c r="J103" s="2" t="s">
        <v>1</v>
      </c>
      <c r="K103" s="26">
        <f t="shared" si="7"/>
        <v>255000</v>
      </c>
      <c r="L103" s="26"/>
    </row>
    <row r="104" spans="1:12" x14ac:dyDescent="0.3">
      <c r="A104" s="2"/>
      <c r="B104" s="2"/>
      <c r="D104" s="2" t="s">
        <v>10</v>
      </c>
      <c r="E104" s="2">
        <v>30</v>
      </c>
      <c r="F104" s="7">
        <v>9000</v>
      </c>
      <c r="G104" s="7">
        <f>E104*F104</f>
        <v>270000</v>
      </c>
      <c r="H104" s="26"/>
      <c r="I104" s="26">
        <f>G104</f>
        <v>270000</v>
      </c>
      <c r="J104" s="2" t="s">
        <v>1</v>
      </c>
      <c r="K104" s="26">
        <f t="shared" si="7"/>
        <v>135000</v>
      </c>
      <c r="L104" s="26"/>
    </row>
    <row r="105" spans="1:12" ht="15" thickBot="1" x14ac:dyDescent="0.35">
      <c r="A105" s="2"/>
      <c r="B105" s="2"/>
      <c r="D105" s="24" t="s">
        <v>0</v>
      </c>
      <c r="E105" s="8"/>
      <c r="F105" s="7"/>
      <c r="G105" s="23">
        <f>G99+G100+G101+G102+G103+G104</f>
        <v>891000</v>
      </c>
      <c r="H105" s="26"/>
      <c r="I105" s="21">
        <f>I69+I70+I71+I72+I73+I74+I75+I76+I77+I78+I79+I80+I81+I82+I83+I84+I85+I86+I87+I88+I89+I90+I91+I92+I93+I94+I95+I96+I97+I98+I99+I100+I101+I102+I103+I104</f>
        <v>1970400</v>
      </c>
      <c r="J105" s="26"/>
      <c r="K105" s="21">
        <f>K69+K70+K71+K72+K73+K74+K75+K76+K77+K78+K79+K80+K81+K82+K83+K84+K85+K86+K87+K88+K89+K90+K91+K92+K93+K94+K95+K96+K97+K98+K99+K100+K101+K102+K103+K104</f>
        <v>985200</v>
      </c>
      <c r="L105" s="21">
        <f>(G105+I105)/2</f>
        <v>1430700</v>
      </c>
    </row>
    <row r="106" spans="1:12" ht="15" thickTop="1" x14ac:dyDescent="0.3">
      <c r="A106" s="17"/>
      <c r="B106" s="17"/>
      <c r="C106" s="17"/>
      <c r="D106" s="17"/>
      <c r="E106" s="19"/>
      <c r="F106" s="18"/>
      <c r="G106" s="18"/>
      <c r="H106" s="16"/>
      <c r="I106" s="16"/>
      <c r="J106" s="17"/>
      <c r="K106" s="16"/>
      <c r="L106" s="16"/>
    </row>
    <row r="107" spans="1:12" x14ac:dyDescent="0.3">
      <c r="A107" s="2">
        <v>15</v>
      </c>
      <c r="B107" s="2"/>
      <c r="C107" s="30" t="s">
        <v>55</v>
      </c>
      <c r="D107" s="30" t="s">
        <v>53</v>
      </c>
      <c r="E107" s="8">
        <v>1</v>
      </c>
      <c r="F107" s="7"/>
      <c r="G107" s="7"/>
      <c r="H107" s="26">
        <v>5000</v>
      </c>
      <c r="I107" s="20">
        <f>H107*8</f>
        <v>40000</v>
      </c>
      <c r="J107" s="2" t="s">
        <v>1</v>
      </c>
      <c r="K107" s="26">
        <f>I107/2</f>
        <v>20000</v>
      </c>
      <c r="L107" s="26"/>
    </row>
    <row r="108" spans="1:12" x14ac:dyDescent="0.3">
      <c r="A108" s="2">
        <v>16</v>
      </c>
      <c r="B108" s="2"/>
      <c r="C108" s="30" t="s">
        <v>54</v>
      </c>
      <c r="D108" s="30" t="s">
        <v>53</v>
      </c>
      <c r="E108" s="8">
        <v>1</v>
      </c>
      <c r="F108" s="7"/>
      <c r="G108" s="7"/>
      <c r="H108" s="26">
        <v>5000</v>
      </c>
      <c r="I108" s="20">
        <f>H108*8</f>
        <v>40000</v>
      </c>
      <c r="J108" s="2" t="s">
        <v>1</v>
      </c>
      <c r="K108" s="26">
        <f>I108/2</f>
        <v>20000</v>
      </c>
      <c r="L108" s="26"/>
    </row>
    <row r="109" spans="1:12" x14ac:dyDescent="0.3">
      <c r="A109" s="2"/>
      <c r="B109" s="2"/>
      <c r="C109" s="30"/>
      <c r="D109" s="2" t="s">
        <v>108</v>
      </c>
      <c r="E109" s="8"/>
      <c r="F109" s="7"/>
      <c r="G109" s="7"/>
      <c r="H109" s="26"/>
      <c r="I109" s="20"/>
      <c r="J109" s="2"/>
      <c r="K109" s="26"/>
      <c r="L109" s="26"/>
    </row>
    <row r="110" spans="1:12" x14ac:dyDescent="0.3">
      <c r="A110" s="2"/>
      <c r="B110" s="2"/>
      <c r="C110" s="30"/>
      <c r="D110" s="2" t="s">
        <v>108</v>
      </c>
      <c r="E110" s="8"/>
      <c r="F110" s="7"/>
      <c r="G110" s="7"/>
      <c r="H110" s="26"/>
      <c r="I110" s="20"/>
      <c r="J110" s="2"/>
      <c r="K110" s="26"/>
      <c r="L110" s="26"/>
    </row>
    <row r="111" spans="1:12" x14ac:dyDescent="0.3">
      <c r="A111" s="2"/>
      <c r="B111" s="2"/>
      <c r="C111" s="30"/>
      <c r="D111" s="2" t="s">
        <v>16</v>
      </c>
      <c r="E111" s="2">
        <v>2</v>
      </c>
      <c r="F111" s="26">
        <v>15000</v>
      </c>
      <c r="G111" s="7">
        <f>F111*E111</f>
        <v>30000</v>
      </c>
      <c r="H111" s="26"/>
      <c r="I111" s="26">
        <f t="shared" ref="I111:I117" si="8">G111*8</f>
        <v>240000</v>
      </c>
      <c r="J111" s="2" t="s">
        <v>1</v>
      </c>
      <c r="K111" s="26">
        <f>I111*6</f>
        <v>1440000</v>
      </c>
      <c r="L111" s="26"/>
    </row>
    <row r="112" spans="1:12" x14ac:dyDescent="0.3">
      <c r="A112" s="2"/>
      <c r="B112" s="2"/>
      <c r="D112" s="2" t="s">
        <v>15</v>
      </c>
      <c r="E112" s="2">
        <v>2</v>
      </c>
      <c r="F112" s="7">
        <v>500</v>
      </c>
      <c r="G112" s="26">
        <f>F112*E112</f>
        <v>1000</v>
      </c>
      <c r="H112" s="2"/>
      <c r="I112" s="26">
        <f t="shared" si="8"/>
        <v>8000</v>
      </c>
      <c r="J112" s="2" t="s">
        <v>1</v>
      </c>
      <c r="K112" s="26">
        <f t="shared" ref="K112:K117" si="9">I112/2</f>
        <v>4000</v>
      </c>
      <c r="L112" s="61"/>
    </row>
    <row r="113" spans="1:12" x14ac:dyDescent="0.3">
      <c r="A113" s="2"/>
      <c r="B113" s="2"/>
      <c r="D113" s="2" t="s">
        <v>22</v>
      </c>
      <c r="E113" s="2">
        <v>2</v>
      </c>
      <c r="F113" s="26">
        <v>5000</v>
      </c>
      <c r="G113" s="26">
        <f>F113*E113</f>
        <v>10000</v>
      </c>
      <c r="H113" s="2"/>
      <c r="I113" s="26">
        <f t="shared" si="8"/>
        <v>80000</v>
      </c>
      <c r="J113" s="2" t="s">
        <v>1</v>
      </c>
      <c r="K113" s="26">
        <f t="shared" si="9"/>
        <v>40000</v>
      </c>
      <c r="L113" s="26"/>
    </row>
    <row r="114" spans="1:12" x14ac:dyDescent="0.3">
      <c r="A114" s="2"/>
      <c r="B114" s="2"/>
      <c r="D114" s="2" t="s">
        <v>21</v>
      </c>
      <c r="E114" s="2">
        <v>2</v>
      </c>
      <c r="F114" s="26">
        <v>1000</v>
      </c>
      <c r="G114" s="26">
        <f>F114*E114</f>
        <v>2000</v>
      </c>
      <c r="H114" s="2"/>
      <c r="I114" s="26">
        <f t="shared" si="8"/>
        <v>16000</v>
      </c>
      <c r="J114" s="2" t="s">
        <v>1</v>
      </c>
      <c r="K114" s="26">
        <f t="shared" si="9"/>
        <v>8000</v>
      </c>
      <c r="L114" s="26"/>
    </row>
    <row r="115" spans="1:12" x14ac:dyDescent="0.3">
      <c r="A115" s="2"/>
      <c r="B115" s="2"/>
      <c r="D115" s="26" t="s">
        <v>20</v>
      </c>
      <c r="E115" s="2">
        <v>2</v>
      </c>
      <c r="F115" s="26">
        <v>10000</v>
      </c>
      <c r="G115" s="26">
        <f>F115*E115</f>
        <v>20000</v>
      </c>
      <c r="H115" s="2"/>
      <c r="I115" s="26">
        <f t="shared" si="8"/>
        <v>160000</v>
      </c>
      <c r="J115" s="2" t="s">
        <v>1</v>
      </c>
      <c r="K115" s="26">
        <f t="shared" si="9"/>
        <v>80000</v>
      </c>
      <c r="L115" s="26"/>
    </row>
    <row r="116" spans="1:12" x14ac:dyDescent="0.3">
      <c r="A116" s="2"/>
      <c r="B116" s="2"/>
      <c r="D116" s="2" t="s">
        <v>4</v>
      </c>
      <c r="E116" s="2">
        <v>2</v>
      </c>
      <c r="F116" s="7">
        <v>200</v>
      </c>
      <c r="G116" s="7">
        <f>E116*F116</f>
        <v>400</v>
      </c>
      <c r="H116" s="26"/>
      <c r="I116" s="26">
        <f t="shared" si="8"/>
        <v>3200</v>
      </c>
      <c r="J116" s="2" t="s">
        <v>1</v>
      </c>
      <c r="K116" s="26">
        <f t="shared" si="9"/>
        <v>1600</v>
      </c>
      <c r="L116" s="26"/>
    </row>
    <row r="117" spans="1:12" x14ac:dyDescent="0.3">
      <c r="A117" s="2"/>
      <c r="B117" s="2"/>
      <c r="D117" s="2" t="s">
        <v>3</v>
      </c>
      <c r="E117" s="2">
        <v>2</v>
      </c>
      <c r="F117" s="7">
        <v>2000</v>
      </c>
      <c r="G117" s="7">
        <f>E117*F117</f>
        <v>4000</v>
      </c>
      <c r="H117" s="26"/>
      <c r="I117" s="26">
        <f t="shared" si="8"/>
        <v>32000</v>
      </c>
      <c r="J117" s="2" t="s">
        <v>1</v>
      </c>
      <c r="K117" s="26">
        <f t="shared" si="9"/>
        <v>16000</v>
      </c>
      <c r="L117" s="26"/>
    </row>
    <row r="118" spans="1:12" x14ac:dyDescent="0.3">
      <c r="A118" s="2"/>
      <c r="B118" s="2"/>
      <c r="D118" s="2" t="s">
        <v>14</v>
      </c>
      <c r="E118" s="2">
        <v>2</v>
      </c>
      <c r="F118" s="7">
        <v>17000</v>
      </c>
      <c r="G118" s="7">
        <f>E118*F118</f>
        <v>34000</v>
      </c>
      <c r="H118" s="26"/>
      <c r="I118" s="26">
        <f>G118</f>
        <v>34000</v>
      </c>
      <c r="J118" s="2" t="s">
        <v>1</v>
      </c>
      <c r="K118" s="26">
        <f t="shared" ref="K118:K119" si="10">G118/2</f>
        <v>17000</v>
      </c>
      <c r="L118" s="26"/>
    </row>
    <row r="119" spans="1:12" x14ac:dyDescent="0.3">
      <c r="A119" s="2"/>
      <c r="B119" s="2"/>
      <c r="D119" s="2" t="s">
        <v>10</v>
      </c>
      <c r="E119" s="2">
        <v>2</v>
      </c>
      <c r="F119" s="7">
        <v>9000</v>
      </c>
      <c r="G119" s="7">
        <f>E119*F119</f>
        <v>18000</v>
      </c>
      <c r="H119" s="26"/>
      <c r="I119" s="26">
        <f>G119</f>
        <v>18000</v>
      </c>
      <c r="J119" s="2" t="s">
        <v>1</v>
      </c>
      <c r="K119" s="26">
        <f t="shared" si="10"/>
        <v>9000</v>
      </c>
      <c r="L119" s="26"/>
    </row>
    <row r="120" spans="1:12" ht="15" thickBot="1" x14ac:dyDescent="0.35">
      <c r="A120" s="2"/>
      <c r="B120" s="2"/>
      <c r="D120" s="24" t="s">
        <v>0</v>
      </c>
      <c r="E120" s="8"/>
      <c r="F120" s="7"/>
      <c r="G120" s="23">
        <f>G111+G112+G113+G114+G115+G116++G117+G118+G119</f>
        <v>119400</v>
      </c>
      <c r="H120" s="26"/>
      <c r="I120" s="21">
        <f>I107+I108+I111+I112+I113+I114+I115+I116+I117+I118+I119</f>
        <v>671200</v>
      </c>
      <c r="J120" s="26"/>
      <c r="K120" s="21">
        <f>K107+K108+K111+K112+K113+K114+K115+K116+K117+K118+K119</f>
        <v>1655600</v>
      </c>
      <c r="L120" s="21">
        <f>K120</f>
        <v>1655600</v>
      </c>
    </row>
    <row r="121" spans="1:12" ht="15" thickTop="1" x14ac:dyDescent="0.3">
      <c r="A121" s="17"/>
      <c r="B121" s="17"/>
      <c r="C121" s="17"/>
      <c r="D121" s="17"/>
      <c r="E121" s="19"/>
      <c r="F121" s="18"/>
      <c r="G121" s="18"/>
      <c r="H121" s="16"/>
      <c r="I121" s="16"/>
      <c r="J121" s="17"/>
      <c r="K121" s="16"/>
      <c r="L121" s="16"/>
    </row>
    <row r="122" spans="1:12" x14ac:dyDescent="0.3">
      <c r="A122" s="2">
        <v>17</v>
      </c>
      <c r="B122" s="2"/>
      <c r="C122" s="30" t="s">
        <v>52</v>
      </c>
      <c r="D122" s="30" t="s">
        <v>49</v>
      </c>
      <c r="E122" s="8">
        <v>1</v>
      </c>
      <c r="F122" s="7"/>
      <c r="G122" s="7"/>
      <c r="H122" s="26">
        <v>3000</v>
      </c>
      <c r="I122" s="20">
        <f t="shared" ref="I122:I128" si="11">H122*8</f>
        <v>24000</v>
      </c>
      <c r="J122" s="2" t="s">
        <v>1</v>
      </c>
      <c r="K122" s="26">
        <f t="shared" ref="K122:K128" si="12">I122/2</f>
        <v>12000</v>
      </c>
      <c r="L122" s="26"/>
    </row>
    <row r="123" spans="1:12" x14ac:dyDescent="0.3">
      <c r="A123" s="2">
        <v>18</v>
      </c>
      <c r="B123" s="2"/>
      <c r="C123" s="30" t="s">
        <v>51</v>
      </c>
      <c r="D123" s="30" t="s">
        <v>49</v>
      </c>
      <c r="E123" s="8">
        <v>1</v>
      </c>
      <c r="F123" s="7"/>
      <c r="G123" s="7"/>
      <c r="H123" s="26">
        <v>3000</v>
      </c>
      <c r="I123" s="20">
        <f t="shared" si="11"/>
        <v>24000</v>
      </c>
      <c r="J123" s="2" t="s">
        <v>1</v>
      </c>
      <c r="K123" s="26">
        <f t="shared" si="12"/>
        <v>12000</v>
      </c>
      <c r="L123" s="26"/>
    </row>
    <row r="124" spans="1:12" x14ac:dyDescent="0.3">
      <c r="A124" s="2">
        <v>19</v>
      </c>
      <c r="B124" s="2"/>
      <c r="C124" s="30" t="s">
        <v>50</v>
      </c>
      <c r="D124" s="30" t="s">
        <v>49</v>
      </c>
      <c r="E124" s="8">
        <v>1</v>
      </c>
      <c r="F124" s="7"/>
      <c r="G124" s="7"/>
      <c r="H124" s="26">
        <v>3000</v>
      </c>
      <c r="I124" s="20">
        <f t="shared" si="11"/>
        <v>24000</v>
      </c>
      <c r="J124" s="2" t="s">
        <v>1</v>
      </c>
      <c r="K124" s="26">
        <f t="shared" si="12"/>
        <v>12000</v>
      </c>
      <c r="L124" s="26"/>
    </row>
    <row r="125" spans="1:12" x14ac:dyDescent="0.3">
      <c r="A125" s="2">
        <v>20</v>
      </c>
      <c r="B125" s="2"/>
      <c r="C125" s="30" t="s">
        <v>48</v>
      </c>
      <c r="D125" s="30" t="s">
        <v>46</v>
      </c>
      <c r="E125" s="8">
        <v>1</v>
      </c>
      <c r="F125" s="7"/>
      <c r="G125" s="7"/>
      <c r="H125" s="26">
        <v>3500</v>
      </c>
      <c r="I125" s="20">
        <f t="shared" si="11"/>
        <v>28000</v>
      </c>
      <c r="J125" s="2" t="s">
        <v>1</v>
      </c>
      <c r="K125" s="26">
        <f t="shared" si="12"/>
        <v>14000</v>
      </c>
      <c r="L125" s="26"/>
    </row>
    <row r="126" spans="1:12" x14ac:dyDescent="0.3">
      <c r="A126" s="2">
        <v>21</v>
      </c>
      <c r="B126" s="2"/>
      <c r="C126" s="30" t="s">
        <v>47</v>
      </c>
      <c r="D126" s="30" t="s">
        <v>46</v>
      </c>
      <c r="E126" s="8">
        <v>1</v>
      </c>
      <c r="F126" s="7"/>
      <c r="G126" s="7"/>
      <c r="H126" s="26">
        <v>3500</v>
      </c>
      <c r="I126" s="20">
        <f t="shared" si="11"/>
        <v>28000</v>
      </c>
      <c r="J126" s="2" t="s">
        <v>1</v>
      </c>
      <c r="K126" s="26">
        <f t="shared" si="12"/>
        <v>14000</v>
      </c>
      <c r="L126" s="26"/>
    </row>
    <row r="127" spans="1:12" x14ac:dyDescent="0.3">
      <c r="A127" s="2">
        <v>22</v>
      </c>
      <c r="B127" s="2"/>
      <c r="C127" s="30" t="s">
        <v>45</v>
      </c>
      <c r="D127" s="31" t="s">
        <v>43</v>
      </c>
      <c r="E127" s="8">
        <v>1</v>
      </c>
      <c r="F127" s="7"/>
      <c r="G127" s="7"/>
      <c r="H127" s="26">
        <v>3000</v>
      </c>
      <c r="I127" s="20">
        <f t="shared" si="11"/>
        <v>24000</v>
      </c>
      <c r="J127" s="2" t="s">
        <v>1</v>
      </c>
      <c r="K127" s="26">
        <f t="shared" si="12"/>
        <v>12000</v>
      </c>
      <c r="L127" s="26"/>
    </row>
    <row r="128" spans="1:12" x14ac:dyDescent="0.3">
      <c r="A128" s="2">
        <v>23</v>
      </c>
      <c r="B128" s="2"/>
      <c r="C128" s="30" t="s">
        <v>44</v>
      </c>
      <c r="D128" s="30" t="s">
        <v>43</v>
      </c>
      <c r="E128" s="8">
        <v>1</v>
      </c>
      <c r="F128" s="7"/>
      <c r="G128" s="7"/>
      <c r="H128" s="26">
        <v>3000</v>
      </c>
      <c r="I128" s="20">
        <f t="shared" si="11"/>
        <v>24000</v>
      </c>
      <c r="J128" s="2" t="s">
        <v>1</v>
      </c>
      <c r="K128" s="26">
        <f t="shared" si="12"/>
        <v>12000</v>
      </c>
      <c r="L128" s="26"/>
    </row>
    <row r="129" spans="1:12" x14ac:dyDescent="0.3">
      <c r="A129" s="2"/>
      <c r="B129" s="2"/>
      <c r="C129" s="30"/>
      <c r="D129" s="2" t="s">
        <v>16</v>
      </c>
      <c r="E129" s="2">
        <v>7</v>
      </c>
      <c r="F129" s="7">
        <v>1000</v>
      </c>
      <c r="G129" s="7">
        <f>F129*E129</f>
        <v>7000</v>
      </c>
      <c r="H129" s="26"/>
      <c r="I129" s="26">
        <f>G129*8</f>
        <v>56000</v>
      </c>
      <c r="J129" s="2" t="s">
        <v>1</v>
      </c>
      <c r="K129" s="26">
        <f>G129/2</f>
        <v>3500</v>
      </c>
      <c r="L129" s="26"/>
    </row>
    <row r="130" spans="1:12" x14ac:dyDescent="0.3">
      <c r="A130" s="2"/>
      <c r="B130" s="2"/>
      <c r="D130" s="2" t="s">
        <v>15</v>
      </c>
      <c r="E130" s="2">
        <v>7</v>
      </c>
      <c r="F130" s="7">
        <v>500</v>
      </c>
      <c r="G130" s="7">
        <f>F130*E130</f>
        <v>3500</v>
      </c>
      <c r="H130" s="2"/>
      <c r="I130" s="26">
        <f>G130*8</f>
        <v>28000</v>
      </c>
      <c r="J130" s="2" t="s">
        <v>1</v>
      </c>
      <c r="K130" s="26">
        <f>G130/2</f>
        <v>1750</v>
      </c>
      <c r="L130" s="26"/>
    </row>
    <row r="131" spans="1:12" x14ac:dyDescent="0.3">
      <c r="A131" s="2"/>
      <c r="B131" s="2"/>
      <c r="D131" s="2" t="s">
        <v>4</v>
      </c>
      <c r="E131" s="2">
        <v>7</v>
      </c>
      <c r="F131" s="7">
        <v>200</v>
      </c>
      <c r="G131" s="7">
        <f>E131*F131</f>
        <v>1400</v>
      </c>
      <c r="H131" s="26"/>
      <c r="I131" s="26">
        <f>G131*8</f>
        <v>11200</v>
      </c>
      <c r="J131" s="2" t="s">
        <v>1</v>
      </c>
      <c r="K131" s="26">
        <f>G131/2</f>
        <v>700</v>
      </c>
      <c r="L131" s="26"/>
    </row>
    <row r="132" spans="1:12" x14ac:dyDescent="0.3">
      <c r="A132" s="2"/>
      <c r="B132" s="2"/>
      <c r="D132" s="2" t="s">
        <v>3</v>
      </c>
      <c r="E132" s="2">
        <v>7</v>
      </c>
      <c r="F132" s="7">
        <v>2000</v>
      </c>
      <c r="G132" s="7">
        <f>E132*F132</f>
        <v>14000</v>
      </c>
      <c r="H132" s="26"/>
      <c r="I132" s="26">
        <f>G132*8</f>
        <v>112000</v>
      </c>
      <c r="J132" s="2" t="s">
        <v>1</v>
      </c>
      <c r="K132" s="26">
        <f>G132/E132</f>
        <v>2000</v>
      </c>
      <c r="L132" s="26"/>
    </row>
    <row r="133" spans="1:12" x14ac:dyDescent="0.3">
      <c r="A133" s="2"/>
      <c r="B133" s="2"/>
      <c r="D133" s="2" t="s">
        <v>14</v>
      </c>
      <c r="E133" s="2">
        <v>7</v>
      </c>
      <c r="F133" s="7">
        <v>17000</v>
      </c>
      <c r="G133" s="7">
        <f>E133*F133</f>
        <v>119000</v>
      </c>
      <c r="H133" s="26"/>
      <c r="I133" s="26">
        <f>G133</f>
        <v>119000</v>
      </c>
      <c r="J133" s="2" t="s">
        <v>1</v>
      </c>
      <c r="K133" s="26">
        <f>G133/2</f>
        <v>59500</v>
      </c>
      <c r="L133" s="26"/>
    </row>
    <row r="134" spans="1:12" x14ac:dyDescent="0.3">
      <c r="A134" s="2"/>
      <c r="B134" s="2"/>
      <c r="D134" s="2" t="s">
        <v>10</v>
      </c>
      <c r="E134" s="2">
        <v>7</v>
      </c>
      <c r="F134" s="7">
        <v>9000</v>
      </c>
      <c r="G134" s="7">
        <f>E134*F134</f>
        <v>63000</v>
      </c>
      <c r="H134" s="26"/>
      <c r="I134" s="26">
        <f>G134</f>
        <v>63000</v>
      </c>
      <c r="J134" s="2" t="s">
        <v>1</v>
      </c>
      <c r="K134" s="26">
        <f>G134/2</f>
        <v>31500</v>
      </c>
      <c r="L134" s="26"/>
    </row>
    <row r="135" spans="1:12" ht="15" thickBot="1" x14ac:dyDescent="0.35">
      <c r="A135" s="2"/>
      <c r="B135" s="2"/>
      <c r="D135" s="24" t="s">
        <v>0</v>
      </c>
      <c r="E135" s="8"/>
      <c r="F135" s="7"/>
      <c r="G135" s="23">
        <f>G129+G130+G131+G132+G133+G134</f>
        <v>207900</v>
      </c>
      <c r="H135" s="26"/>
      <c r="I135" s="21">
        <f>I122+I123+I124+I125+I126+I127+I128+I129+I130+I131+I132+I133+I134</f>
        <v>565200</v>
      </c>
      <c r="J135" s="26"/>
      <c r="K135" s="21">
        <f>K122+K123+K124+K125+K126+K127+K128+K129+K130+K131+K132+K133+K134</f>
        <v>186950</v>
      </c>
      <c r="L135" s="21">
        <f>K135</f>
        <v>186950</v>
      </c>
    </row>
    <row r="136" spans="1:12" ht="15" thickTop="1" x14ac:dyDescent="0.3">
      <c r="A136" s="17"/>
      <c r="B136" s="17"/>
      <c r="C136" s="17"/>
      <c r="D136" s="17"/>
      <c r="E136" s="19"/>
      <c r="F136" s="18"/>
      <c r="G136" s="18"/>
      <c r="H136" s="16"/>
      <c r="I136" s="16"/>
      <c r="J136" s="17"/>
      <c r="K136" s="16"/>
      <c r="L136" s="16"/>
    </row>
    <row r="137" spans="1:12" x14ac:dyDescent="0.3">
      <c r="A137" s="32">
        <v>24</v>
      </c>
      <c r="B137" s="32"/>
      <c r="C137" s="30" t="s">
        <v>42</v>
      </c>
      <c r="D137" s="30" t="s">
        <v>389</v>
      </c>
      <c r="E137" s="8">
        <v>1</v>
      </c>
      <c r="F137" s="7"/>
      <c r="G137" s="7"/>
      <c r="H137" s="26">
        <v>5000</v>
      </c>
      <c r="I137" s="20">
        <f>H137*8</f>
        <v>40000</v>
      </c>
      <c r="J137" s="2" t="s">
        <v>1</v>
      </c>
      <c r="K137" s="26">
        <f>I137/2</f>
        <v>20000</v>
      </c>
      <c r="L137" s="26"/>
    </row>
    <row r="138" spans="1:12" x14ac:dyDescent="0.3">
      <c r="A138" s="2">
        <v>25</v>
      </c>
      <c r="B138" s="2"/>
      <c r="C138" s="30" t="s">
        <v>40</v>
      </c>
      <c r="D138" s="30" t="s">
        <v>390</v>
      </c>
      <c r="E138" s="8">
        <v>1</v>
      </c>
      <c r="F138" s="7"/>
      <c r="G138" s="7"/>
      <c r="H138" s="26">
        <v>6000</v>
      </c>
      <c r="I138" s="20">
        <f>H138*8</f>
        <v>48000</v>
      </c>
      <c r="J138" s="2" t="s">
        <v>1</v>
      </c>
      <c r="K138" s="26">
        <f>I138/2</f>
        <v>24000</v>
      </c>
      <c r="L138" s="26"/>
    </row>
    <row r="139" spans="1:12" x14ac:dyDescent="0.3">
      <c r="A139" s="2">
        <v>26</v>
      </c>
      <c r="B139" s="2"/>
      <c r="C139" s="30" t="s">
        <v>38</v>
      </c>
      <c r="D139" s="30" t="s">
        <v>391</v>
      </c>
      <c r="E139" s="8">
        <v>1</v>
      </c>
      <c r="F139" s="7"/>
      <c r="G139" s="7"/>
      <c r="H139" s="26">
        <v>5000</v>
      </c>
      <c r="I139" s="20">
        <f>H139*8</f>
        <v>40000</v>
      </c>
      <c r="J139" s="2" t="s">
        <v>1</v>
      </c>
      <c r="K139" s="26">
        <f>I139/2</f>
        <v>20000</v>
      </c>
      <c r="L139" s="26"/>
    </row>
    <row r="140" spans="1:12" x14ac:dyDescent="0.3">
      <c r="A140" s="2"/>
      <c r="B140" s="2"/>
      <c r="C140" s="30"/>
      <c r="D140" s="2" t="s">
        <v>16</v>
      </c>
      <c r="E140" s="2">
        <v>3</v>
      </c>
      <c r="F140" s="7">
        <v>3000</v>
      </c>
      <c r="G140" s="7">
        <f>F140*E140</f>
        <v>9000</v>
      </c>
      <c r="H140" s="26"/>
      <c r="I140" s="20">
        <f>G140*6</f>
        <v>54000</v>
      </c>
      <c r="J140" s="2" t="s">
        <v>1</v>
      </c>
      <c r="K140" s="26">
        <f>G140/2</f>
        <v>4500</v>
      </c>
      <c r="L140" s="26"/>
    </row>
    <row r="141" spans="1:12" x14ac:dyDescent="0.3">
      <c r="A141" s="2"/>
      <c r="B141" s="2"/>
      <c r="D141" s="2" t="s">
        <v>309</v>
      </c>
      <c r="E141" s="2">
        <v>3</v>
      </c>
      <c r="F141" s="7">
        <v>500</v>
      </c>
      <c r="G141" s="7">
        <f>F141*E141</f>
        <v>1500</v>
      </c>
      <c r="H141" s="2"/>
      <c r="I141" s="26">
        <f>G141*8</f>
        <v>12000</v>
      </c>
      <c r="J141" s="2" t="s">
        <v>1</v>
      </c>
      <c r="K141" s="26">
        <f>G141/2</f>
        <v>750</v>
      </c>
      <c r="L141" s="26"/>
    </row>
    <row r="142" spans="1:12" x14ac:dyDescent="0.3">
      <c r="A142" s="2"/>
      <c r="B142" s="2"/>
      <c r="D142" s="2" t="s">
        <v>4</v>
      </c>
      <c r="E142" s="2">
        <v>3</v>
      </c>
      <c r="F142" s="7">
        <v>200</v>
      </c>
      <c r="G142" s="7">
        <f>E142*F142</f>
        <v>600</v>
      </c>
      <c r="H142" s="26"/>
      <c r="I142" s="26">
        <f>G142*8</f>
        <v>4800</v>
      </c>
      <c r="J142" s="2" t="s">
        <v>1</v>
      </c>
      <c r="K142" s="26">
        <f>G142/2</f>
        <v>300</v>
      </c>
      <c r="L142" s="26"/>
    </row>
    <row r="143" spans="1:12" x14ac:dyDescent="0.3">
      <c r="A143" s="2"/>
      <c r="B143" s="2"/>
      <c r="D143" s="2" t="s">
        <v>3</v>
      </c>
      <c r="E143" s="2">
        <v>3</v>
      </c>
      <c r="F143" s="7">
        <v>2000</v>
      </c>
      <c r="G143" s="7">
        <f>E143*F143</f>
        <v>6000</v>
      </c>
      <c r="H143" s="26"/>
      <c r="I143" s="26">
        <f>G143*8</f>
        <v>48000</v>
      </c>
      <c r="J143" s="2" t="s">
        <v>1</v>
      </c>
      <c r="K143" s="26">
        <f>G143/E143</f>
        <v>2000</v>
      </c>
      <c r="L143" s="26"/>
    </row>
    <row r="144" spans="1:12" x14ac:dyDescent="0.3">
      <c r="A144" s="2"/>
      <c r="B144" s="2"/>
      <c r="D144" s="2" t="s">
        <v>14</v>
      </c>
      <c r="E144" s="2">
        <v>3</v>
      </c>
      <c r="F144" s="7">
        <v>17000</v>
      </c>
      <c r="G144" s="7">
        <f>E144*F144</f>
        <v>51000</v>
      </c>
      <c r="H144" s="26"/>
      <c r="I144" s="26">
        <f>G144*8</f>
        <v>408000</v>
      </c>
      <c r="J144" s="2" t="s">
        <v>1</v>
      </c>
      <c r="K144" s="26">
        <f>G144/2</f>
        <v>25500</v>
      </c>
      <c r="L144" s="26"/>
    </row>
    <row r="145" spans="1:12" x14ac:dyDescent="0.3">
      <c r="A145" s="2"/>
      <c r="B145" s="2"/>
      <c r="D145" s="2" t="s">
        <v>10</v>
      </c>
      <c r="E145" s="2">
        <v>3</v>
      </c>
      <c r="F145" s="7">
        <v>9000</v>
      </c>
      <c r="G145" s="7">
        <f>E145*F145</f>
        <v>27000</v>
      </c>
      <c r="H145" s="26"/>
      <c r="I145" s="26">
        <f>G145</f>
        <v>27000</v>
      </c>
      <c r="J145" s="2" t="s">
        <v>1</v>
      </c>
      <c r="K145" s="26">
        <f>G145/2</f>
        <v>13500</v>
      </c>
      <c r="L145" s="26"/>
    </row>
    <row r="146" spans="1:12" ht="15" thickBot="1" x14ac:dyDescent="0.35">
      <c r="A146" s="2"/>
      <c r="B146" s="2"/>
      <c r="D146" s="24" t="s">
        <v>0</v>
      </c>
      <c r="E146" s="8"/>
      <c r="F146" s="7"/>
      <c r="G146" s="23">
        <f>G140+G141+G142+G143+G144+G145</f>
        <v>95100</v>
      </c>
      <c r="H146" s="26"/>
      <c r="I146" s="21">
        <f>I137+I138+I139</f>
        <v>128000</v>
      </c>
      <c r="J146" s="26"/>
      <c r="K146" s="21">
        <f>K137+K138+K139+K140+K141+K142+K143+K144+K145</f>
        <v>110550</v>
      </c>
      <c r="L146" s="21">
        <f>K146</f>
        <v>110550</v>
      </c>
    </row>
    <row r="147" spans="1:12" ht="15" thickTop="1" x14ac:dyDescent="0.3">
      <c r="A147" s="17"/>
      <c r="B147" s="17"/>
      <c r="C147" s="17"/>
      <c r="D147" s="17"/>
      <c r="E147" s="19"/>
      <c r="F147" s="18"/>
      <c r="G147" s="18"/>
      <c r="H147" s="16"/>
      <c r="I147" s="16"/>
      <c r="J147" s="17"/>
      <c r="K147" s="16"/>
      <c r="L147" s="16"/>
    </row>
    <row r="148" spans="1:12" x14ac:dyDescent="0.3">
      <c r="A148" s="2">
        <v>27</v>
      </c>
      <c r="B148" s="2"/>
      <c r="C148" s="30" t="s">
        <v>36</v>
      </c>
      <c r="D148" s="30" t="s">
        <v>34</v>
      </c>
      <c r="E148" s="8">
        <v>1</v>
      </c>
      <c r="F148" s="7"/>
      <c r="G148" s="7"/>
      <c r="H148" s="26">
        <v>6500</v>
      </c>
      <c r="I148" s="20">
        <f>H148*8</f>
        <v>52000</v>
      </c>
      <c r="J148" s="2" t="s">
        <v>1</v>
      </c>
      <c r="K148" s="26">
        <f>I148/2</f>
        <v>26000</v>
      </c>
      <c r="L148" s="26"/>
    </row>
    <row r="149" spans="1:12" x14ac:dyDescent="0.3">
      <c r="A149" s="2">
        <v>28</v>
      </c>
      <c r="B149" s="2"/>
      <c r="C149" s="30" t="s">
        <v>35</v>
      </c>
      <c r="D149" s="30" t="s">
        <v>34</v>
      </c>
      <c r="E149" s="8">
        <v>1</v>
      </c>
      <c r="F149" s="7"/>
      <c r="G149" s="7"/>
      <c r="H149" s="26">
        <v>6500</v>
      </c>
      <c r="I149" s="20">
        <f>H149*8</f>
        <v>52000</v>
      </c>
      <c r="J149" s="2" t="s">
        <v>1</v>
      </c>
      <c r="K149" s="26">
        <f>I149/2</f>
        <v>26000</v>
      </c>
      <c r="L149" s="26"/>
    </row>
    <row r="150" spans="1:12" x14ac:dyDescent="0.3">
      <c r="A150" s="2"/>
      <c r="B150" s="2"/>
      <c r="C150" s="30"/>
      <c r="D150" s="2" t="s">
        <v>16</v>
      </c>
      <c r="E150" s="2">
        <v>2</v>
      </c>
      <c r="F150" s="7">
        <v>2000</v>
      </c>
      <c r="G150" s="7">
        <f>F150*E150</f>
        <v>4000</v>
      </c>
      <c r="H150" s="26"/>
      <c r="I150" s="26">
        <f>G150*8</f>
        <v>32000</v>
      </c>
      <c r="J150" s="2" t="s">
        <v>1</v>
      </c>
      <c r="K150" s="26">
        <f>G150/2</f>
        <v>2000</v>
      </c>
      <c r="L150" s="26"/>
    </row>
    <row r="151" spans="1:12" x14ac:dyDescent="0.3">
      <c r="A151" s="2"/>
      <c r="B151" s="2"/>
      <c r="D151" s="2" t="s">
        <v>15</v>
      </c>
      <c r="E151" s="2">
        <v>2</v>
      </c>
      <c r="F151" s="7">
        <v>500</v>
      </c>
      <c r="G151" s="7">
        <f>E151*F151</f>
        <v>1000</v>
      </c>
      <c r="H151" s="2"/>
      <c r="I151" s="26">
        <f>G151*8</f>
        <v>8000</v>
      </c>
      <c r="J151" s="2" t="s">
        <v>1</v>
      </c>
      <c r="K151" s="26">
        <f>G151/2</f>
        <v>500</v>
      </c>
      <c r="L151" s="26"/>
    </row>
    <row r="152" spans="1:12" x14ac:dyDescent="0.3">
      <c r="A152" s="2"/>
      <c r="B152" s="2"/>
      <c r="D152" s="2" t="s">
        <v>4</v>
      </c>
      <c r="E152" s="2">
        <v>3</v>
      </c>
      <c r="F152" s="7">
        <v>200</v>
      </c>
      <c r="G152" s="7">
        <f>E152*F152</f>
        <v>600</v>
      </c>
      <c r="H152" s="26"/>
      <c r="I152" s="26">
        <f>G152*8</f>
        <v>4800</v>
      </c>
      <c r="J152" s="2" t="s">
        <v>1</v>
      </c>
      <c r="K152" s="26">
        <f>G152/2</f>
        <v>300</v>
      </c>
      <c r="L152" s="26"/>
    </row>
    <row r="153" spans="1:12" x14ac:dyDescent="0.3">
      <c r="A153" s="2"/>
      <c r="B153" s="2"/>
      <c r="D153" s="2" t="s">
        <v>3</v>
      </c>
      <c r="E153" s="2">
        <v>3</v>
      </c>
      <c r="F153" s="7">
        <v>2000</v>
      </c>
      <c r="G153" s="7">
        <f>E153*F153</f>
        <v>6000</v>
      </c>
      <c r="H153" s="26"/>
      <c r="I153" s="26">
        <f>G153*8</f>
        <v>48000</v>
      </c>
      <c r="J153" s="2" t="s">
        <v>1</v>
      </c>
      <c r="K153" s="26">
        <f>I153/2</f>
        <v>24000</v>
      </c>
      <c r="L153" s="26"/>
    </row>
    <row r="154" spans="1:12" x14ac:dyDescent="0.3">
      <c r="A154" s="2"/>
      <c r="B154" s="2"/>
      <c r="D154" s="2" t="s">
        <v>14</v>
      </c>
      <c r="E154" s="2">
        <v>3</v>
      </c>
      <c r="F154" s="7">
        <v>17000</v>
      </c>
      <c r="G154" s="7">
        <f>E154*F154</f>
        <v>51000</v>
      </c>
      <c r="H154" s="26"/>
      <c r="I154" s="26">
        <f>G154</f>
        <v>51000</v>
      </c>
      <c r="J154" s="2" t="s">
        <v>1</v>
      </c>
      <c r="K154" s="26">
        <f>I154/2</f>
        <v>25500</v>
      </c>
      <c r="L154" s="26"/>
    </row>
    <row r="155" spans="1:12" x14ac:dyDescent="0.3">
      <c r="A155" s="2"/>
      <c r="B155" s="2"/>
      <c r="D155" s="2" t="s">
        <v>10</v>
      </c>
      <c r="E155" s="2">
        <v>3</v>
      </c>
      <c r="F155" s="7">
        <v>9000</v>
      </c>
      <c r="G155" s="7">
        <f>E155*F155</f>
        <v>27000</v>
      </c>
      <c r="H155" s="26"/>
      <c r="I155" s="26">
        <f>G155</f>
        <v>27000</v>
      </c>
      <c r="J155" s="2" t="s">
        <v>1</v>
      </c>
      <c r="K155" s="26">
        <f>I156</f>
        <v>274800</v>
      </c>
      <c r="L155" s="26"/>
    </row>
    <row r="156" spans="1:12" ht="15" thickBot="1" x14ac:dyDescent="0.35">
      <c r="A156" s="2"/>
      <c r="B156" s="2"/>
      <c r="D156" s="24" t="s">
        <v>0</v>
      </c>
      <c r="E156" s="8"/>
      <c r="F156" s="7"/>
      <c r="G156" s="23">
        <f>G150+G151+G152+G153+G154+G155</f>
        <v>89600</v>
      </c>
      <c r="H156" s="26"/>
      <c r="I156" s="21">
        <f>I148+I149+I150+I151+I152+I153+I154+I155</f>
        <v>274800</v>
      </c>
      <c r="J156" s="26"/>
      <c r="K156" s="21">
        <f>K148+K149+K150+K151+K152+K153+K154+K155</f>
        <v>379100</v>
      </c>
      <c r="L156" s="21">
        <f>K156</f>
        <v>379100</v>
      </c>
    </row>
    <row r="157" spans="1:12" ht="15" thickTop="1" x14ac:dyDescent="0.3">
      <c r="A157" s="17"/>
      <c r="B157" s="17"/>
      <c r="C157" s="17"/>
      <c r="D157" s="17"/>
      <c r="E157" s="19"/>
      <c r="F157" s="18"/>
      <c r="G157" s="18"/>
      <c r="H157" s="16"/>
      <c r="I157" s="16"/>
      <c r="J157" s="17"/>
      <c r="K157" s="16"/>
      <c r="L157" s="16"/>
    </row>
    <row r="158" spans="1:12" x14ac:dyDescent="0.3">
      <c r="A158" s="2">
        <v>29</v>
      </c>
      <c r="B158" s="2"/>
      <c r="C158" t="s">
        <v>33</v>
      </c>
      <c r="D158" t="s">
        <v>106</v>
      </c>
      <c r="E158" s="8">
        <v>1</v>
      </c>
      <c r="F158" s="7"/>
      <c r="G158" s="7"/>
      <c r="H158" s="26">
        <v>5000</v>
      </c>
      <c r="I158" s="20">
        <f>H158*8</f>
        <v>40000</v>
      </c>
      <c r="J158" s="2" t="s">
        <v>1</v>
      </c>
      <c r="K158" s="26">
        <f>I158/2</f>
        <v>20000</v>
      </c>
      <c r="L158" s="26"/>
    </row>
    <row r="159" spans="1:12" x14ac:dyDescent="0.3">
      <c r="A159" s="2">
        <v>30</v>
      </c>
      <c r="B159" s="2"/>
      <c r="C159" t="s">
        <v>32</v>
      </c>
      <c r="D159" t="s">
        <v>106</v>
      </c>
      <c r="E159" s="8">
        <v>1</v>
      </c>
      <c r="F159" s="7"/>
      <c r="G159" s="7"/>
      <c r="H159" s="26">
        <v>5000</v>
      </c>
      <c r="I159" s="20">
        <f>H159*8</f>
        <v>40000</v>
      </c>
      <c r="J159" s="2" t="s">
        <v>1</v>
      </c>
      <c r="K159" s="26">
        <f>I159/2</f>
        <v>20000</v>
      </c>
      <c r="L159" s="26"/>
    </row>
    <row r="160" spans="1:12" x14ac:dyDescent="0.3">
      <c r="A160" s="2">
        <v>31</v>
      </c>
      <c r="B160" s="2"/>
      <c r="C160" t="s">
        <v>31</v>
      </c>
      <c r="D160" t="s">
        <v>106</v>
      </c>
      <c r="E160" s="8">
        <v>1</v>
      </c>
      <c r="F160" s="7"/>
      <c r="G160" s="7"/>
      <c r="H160" s="26">
        <v>5000</v>
      </c>
      <c r="I160" s="20">
        <f>H160*8</f>
        <v>40000</v>
      </c>
      <c r="J160" s="2" t="s">
        <v>1</v>
      </c>
      <c r="K160" s="26">
        <f>I160/2</f>
        <v>20000</v>
      </c>
      <c r="L160" s="26"/>
    </row>
    <row r="161" spans="1:12" ht="13.8" customHeight="1" x14ac:dyDescent="0.3">
      <c r="A161" s="2">
        <v>32</v>
      </c>
      <c r="B161" s="2"/>
      <c r="C161" t="s">
        <v>30</v>
      </c>
      <c r="D161" t="s">
        <v>106</v>
      </c>
      <c r="E161" s="8">
        <v>1</v>
      </c>
      <c r="F161" s="7"/>
      <c r="G161" s="7"/>
      <c r="H161" s="26">
        <v>5000</v>
      </c>
      <c r="I161" s="20">
        <f>H161*8</f>
        <v>40000</v>
      </c>
      <c r="J161" s="2" t="s">
        <v>1</v>
      </c>
      <c r="K161" s="26">
        <f>I161/2</f>
        <v>20000</v>
      </c>
      <c r="L161" s="26"/>
    </row>
    <row r="162" spans="1:12" ht="12.6" customHeight="1" x14ac:dyDescent="0.3">
      <c r="A162" s="2">
        <v>33</v>
      </c>
      <c r="B162" s="2"/>
      <c r="C162" t="s">
        <v>29</v>
      </c>
      <c r="D162" t="s">
        <v>106</v>
      </c>
      <c r="E162" s="8">
        <v>1</v>
      </c>
      <c r="F162" s="7"/>
      <c r="G162" s="7"/>
      <c r="H162" s="26">
        <v>5000</v>
      </c>
      <c r="I162" s="20">
        <f>H162*8</f>
        <v>40000</v>
      </c>
      <c r="J162" s="2" t="s">
        <v>1</v>
      </c>
      <c r="K162" s="26">
        <f>I162/2</f>
        <v>20000</v>
      </c>
      <c r="L162" s="26"/>
    </row>
    <row r="163" spans="1:12" ht="13.2" customHeight="1" x14ac:dyDescent="0.3">
      <c r="A163" s="2"/>
      <c r="B163" s="2"/>
      <c r="C163" s="30"/>
      <c r="D163" s="2" t="s">
        <v>16</v>
      </c>
      <c r="E163" s="2">
        <v>3</v>
      </c>
      <c r="F163" s="7">
        <v>1000</v>
      </c>
      <c r="G163" s="7">
        <f t="shared" ref="G163:G168" si="13">E163*F163</f>
        <v>3000</v>
      </c>
      <c r="H163" s="26"/>
      <c r="I163" s="26">
        <f>G163*8</f>
        <v>24000</v>
      </c>
      <c r="J163" s="2" t="s">
        <v>1</v>
      </c>
      <c r="K163" s="26">
        <f>G163/2</f>
        <v>1500</v>
      </c>
      <c r="L163" s="26"/>
    </row>
    <row r="164" spans="1:12" ht="15" customHeight="1" x14ac:dyDescent="0.3">
      <c r="A164" s="2"/>
      <c r="B164" s="2"/>
      <c r="D164" s="2" t="s">
        <v>15</v>
      </c>
      <c r="E164" s="2">
        <v>3</v>
      </c>
      <c r="F164" s="7">
        <v>500</v>
      </c>
      <c r="G164" s="7">
        <f t="shared" si="13"/>
        <v>1500</v>
      </c>
      <c r="H164" s="2"/>
      <c r="I164" s="26">
        <f>G164*8</f>
        <v>12000</v>
      </c>
      <c r="J164" s="2" t="s">
        <v>1</v>
      </c>
      <c r="K164" s="26">
        <f>G164/2</f>
        <v>750</v>
      </c>
      <c r="L164" s="26"/>
    </row>
    <row r="165" spans="1:12" ht="15" customHeight="1" x14ac:dyDescent="0.3">
      <c r="A165" s="2"/>
      <c r="B165" s="2"/>
      <c r="D165" s="2" t="s">
        <v>4</v>
      </c>
      <c r="E165" s="2">
        <v>3</v>
      </c>
      <c r="F165" s="7">
        <v>200</v>
      </c>
      <c r="G165" s="7">
        <f t="shared" si="13"/>
        <v>600</v>
      </c>
      <c r="H165" s="26"/>
      <c r="I165" s="26">
        <f>G165*8</f>
        <v>4800</v>
      </c>
      <c r="J165" s="2" t="s">
        <v>1</v>
      </c>
      <c r="K165" s="26">
        <f>G165/2</f>
        <v>300</v>
      </c>
      <c r="L165" s="26"/>
    </row>
    <row r="166" spans="1:12" ht="13.8" customHeight="1" x14ac:dyDescent="0.3">
      <c r="A166" s="2"/>
      <c r="B166" s="2"/>
      <c r="D166" s="2" t="s">
        <v>3</v>
      </c>
      <c r="E166" s="2">
        <v>3</v>
      </c>
      <c r="F166" s="7">
        <v>2000</v>
      </c>
      <c r="G166" s="7">
        <f t="shared" si="13"/>
        <v>6000</v>
      </c>
      <c r="H166" s="26"/>
      <c r="I166" s="26">
        <f>G166*8</f>
        <v>48000</v>
      </c>
      <c r="J166" s="2" t="s">
        <v>1</v>
      </c>
      <c r="K166" s="26">
        <f>G166/E166</f>
        <v>2000</v>
      </c>
      <c r="L166" s="26"/>
    </row>
    <row r="167" spans="1:12" ht="14.4" customHeight="1" x14ac:dyDescent="0.3">
      <c r="A167" s="2"/>
      <c r="B167" s="2"/>
      <c r="D167" s="2" t="s">
        <v>14</v>
      </c>
      <c r="E167" s="2">
        <v>3</v>
      </c>
      <c r="F167" s="7">
        <v>17000</v>
      </c>
      <c r="G167" s="7">
        <f t="shared" si="13"/>
        <v>51000</v>
      </c>
      <c r="H167" s="26"/>
      <c r="I167" s="26">
        <f>G167</f>
        <v>51000</v>
      </c>
      <c r="J167" s="2" t="s">
        <v>1</v>
      </c>
      <c r="K167" s="26">
        <f>G167/2</f>
        <v>25500</v>
      </c>
      <c r="L167" s="26"/>
    </row>
    <row r="168" spans="1:12" ht="16.2" customHeight="1" x14ac:dyDescent="0.3">
      <c r="A168" s="2"/>
      <c r="B168" s="2"/>
      <c r="D168" s="2" t="s">
        <v>10</v>
      </c>
      <c r="E168" s="2">
        <v>3</v>
      </c>
      <c r="F168" s="7">
        <v>9000</v>
      </c>
      <c r="G168" s="7">
        <f t="shared" si="13"/>
        <v>27000</v>
      </c>
      <c r="H168" s="26"/>
      <c r="I168" s="26">
        <f>G168</f>
        <v>27000</v>
      </c>
      <c r="J168" s="2" t="s">
        <v>1</v>
      </c>
      <c r="K168" s="26">
        <f>G168/2</f>
        <v>13500</v>
      </c>
      <c r="L168" s="26"/>
    </row>
    <row r="169" spans="1:12" ht="17.399999999999999" customHeight="1" thickBot="1" x14ac:dyDescent="0.35">
      <c r="A169" s="2"/>
      <c r="B169" s="2"/>
      <c r="D169" s="24" t="s">
        <v>0</v>
      </c>
      <c r="E169" s="8"/>
      <c r="F169" s="7"/>
      <c r="G169" s="23">
        <f>G163+G164+G165+G166+G167+G168</f>
        <v>89100</v>
      </c>
      <c r="H169" s="26"/>
      <c r="I169" s="21">
        <f>I158++I159+I160+I161+I162</f>
        <v>200000</v>
      </c>
      <c r="J169" s="26"/>
      <c r="K169" s="21">
        <f>K158+K159+K160+K161+K162+K163+K164+K165+K166+K167+K168</f>
        <v>143550</v>
      </c>
      <c r="L169" s="21">
        <f>K169</f>
        <v>143550</v>
      </c>
    </row>
    <row r="170" spans="1:12" ht="15" thickTop="1" x14ac:dyDescent="0.3">
      <c r="A170" s="17"/>
      <c r="B170" s="17"/>
      <c r="C170" s="17"/>
      <c r="D170" s="17"/>
      <c r="E170" s="19"/>
      <c r="F170" s="18"/>
      <c r="G170" s="18"/>
      <c r="H170" s="16"/>
      <c r="I170" s="16"/>
      <c r="J170" s="17"/>
      <c r="K170" s="16"/>
      <c r="L170" s="16"/>
    </row>
    <row r="171" spans="1:12" x14ac:dyDescent="0.3">
      <c r="A171" s="2"/>
      <c r="B171" s="2">
        <v>1</v>
      </c>
      <c r="C171" s="46" t="s">
        <v>392</v>
      </c>
      <c r="D171" s="46" t="s">
        <v>393</v>
      </c>
      <c r="E171" s="8">
        <v>1</v>
      </c>
      <c r="F171" s="7"/>
      <c r="G171" s="7"/>
      <c r="H171" s="26">
        <v>6000</v>
      </c>
      <c r="I171" s="20">
        <f>H171*8</f>
        <v>48000</v>
      </c>
      <c r="J171" s="2"/>
      <c r="K171" s="26"/>
      <c r="L171" s="26"/>
    </row>
    <row r="172" spans="1:12" x14ac:dyDescent="0.3">
      <c r="A172" s="2"/>
      <c r="B172" s="2">
        <v>2</v>
      </c>
      <c r="C172" s="46" t="s">
        <v>394</v>
      </c>
      <c r="D172" s="46" t="s">
        <v>395</v>
      </c>
      <c r="E172" s="8">
        <v>1</v>
      </c>
      <c r="F172" s="7"/>
      <c r="G172" s="7"/>
      <c r="H172" s="26">
        <v>6500</v>
      </c>
      <c r="I172" s="20">
        <f>H172*8</f>
        <v>52000</v>
      </c>
      <c r="J172" s="2"/>
      <c r="K172" s="26"/>
      <c r="L172" s="26"/>
    </row>
    <row r="173" spans="1:12" x14ac:dyDescent="0.3">
      <c r="A173" s="2"/>
      <c r="B173" s="2">
        <v>3</v>
      </c>
      <c r="C173" s="46" t="s">
        <v>396</v>
      </c>
      <c r="D173" s="46" t="s">
        <v>395</v>
      </c>
      <c r="E173" s="8">
        <v>1</v>
      </c>
      <c r="F173" s="7"/>
      <c r="G173" s="7"/>
      <c r="H173" s="26">
        <v>6000</v>
      </c>
      <c r="I173" s="20">
        <f>H173*8</f>
        <v>48000</v>
      </c>
      <c r="J173" s="2"/>
      <c r="K173" s="26"/>
      <c r="L173" s="26"/>
    </row>
    <row r="174" spans="1:12" x14ac:dyDescent="0.3">
      <c r="A174" s="2"/>
      <c r="B174" s="2"/>
      <c r="D174" s="2" t="s">
        <v>16</v>
      </c>
      <c r="E174" s="2">
        <v>3</v>
      </c>
      <c r="F174" s="7">
        <v>3000</v>
      </c>
      <c r="G174" s="7">
        <f t="shared" ref="G174:G179" si="14">E174*F174</f>
        <v>9000</v>
      </c>
      <c r="H174" s="2"/>
      <c r="I174" s="26">
        <f>G174*8</f>
        <v>72000</v>
      </c>
      <c r="J174" s="2"/>
      <c r="K174" s="26"/>
      <c r="L174" s="26"/>
    </row>
    <row r="175" spans="1:12" x14ac:dyDescent="0.3">
      <c r="A175" s="2"/>
      <c r="B175" s="2"/>
      <c r="D175" s="2" t="s">
        <v>15</v>
      </c>
      <c r="E175" s="2">
        <v>3</v>
      </c>
      <c r="F175" s="7">
        <v>500</v>
      </c>
      <c r="G175" s="7">
        <f t="shared" si="14"/>
        <v>1500</v>
      </c>
      <c r="H175" s="2"/>
      <c r="I175" s="26">
        <f>G175*8</f>
        <v>12000</v>
      </c>
      <c r="J175" s="2"/>
      <c r="K175" s="26"/>
      <c r="L175" s="26"/>
    </row>
    <row r="176" spans="1:12" x14ac:dyDescent="0.3">
      <c r="A176" s="2"/>
      <c r="B176" s="2"/>
      <c r="D176" s="2" t="s">
        <v>56</v>
      </c>
      <c r="E176" s="2">
        <v>3</v>
      </c>
      <c r="F176" s="7">
        <v>200</v>
      </c>
      <c r="G176" s="7">
        <f t="shared" si="14"/>
        <v>600</v>
      </c>
      <c r="H176" s="2"/>
      <c r="I176" s="26">
        <f>G176*8</f>
        <v>4800</v>
      </c>
      <c r="J176" s="2"/>
      <c r="K176" s="26"/>
      <c r="L176" s="26"/>
    </row>
    <row r="177" spans="1:12" x14ac:dyDescent="0.3">
      <c r="A177" s="2"/>
      <c r="B177" s="2"/>
      <c r="D177" s="2" t="s">
        <v>3</v>
      </c>
      <c r="E177" s="2">
        <v>3</v>
      </c>
      <c r="F177" s="7">
        <v>2000</v>
      </c>
      <c r="G177" s="7">
        <f t="shared" si="14"/>
        <v>6000</v>
      </c>
      <c r="H177" s="26"/>
      <c r="I177" s="26">
        <f>G177*8</f>
        <v>48000</v>
      </c>
      <c r="J177" s="2"/>
      <c r="K177" s="26"/>
      <c r="L177" s="26"/>
    </row>
    <row r="178" spans="1:12" x14ac:dyDescent="0.3">
      <c r="A178" s="2"/>
      <c r="B178" s="2"/>
      <c r="D178" s="2" t="s">
        <v>14</v>
      </c>
      <c r="E178" s="2">
        <v>3</v>
      </c>
      <c r="F178" s="7">
        <v>17000</v>
      </c>
      <c r="G178" s="7">
        <f t="shared" si="14"/>
        <v>51000</v>
      </c>
      <c r="H178" s="26"/>
      <c r="I178" s="26">
        <f>G178</f>
        <v>51000</v>
      </c>
      <c r="J178" s="2"/>
      <c r="K178" s="26"/>
      <c r="L178" s="26"/>
    </row>
    <row r="179" spans="1:12" x14ac:dyDescent="0.3">
      <c r="A179" s="2"/>
      <c r="B179" s="2"/>
      <c r="D179" s="2" t="s">
        <v>10</v>
      </c>
      <c r="E179" s="2">
        <v>3</v>
      </c>
      <c r="F179" s="7">
        <v>9000</v>
      </c>
      <c r="G179" s="7">
        <f t="shared" si="14"/>
        <v>27000</v>
      </c>
      <c r="H179" s="26"/>
      <c r="I179" s="26">
        <f>G179</f>
        <v>27000</v>
      </c>
      <c r="J179" s="2"/>
      <c r="K179" s="26"/>
      <c r="L179" s="26"/>
    </row>
    <row r="180" spans="1:12" ht="15" thickBot="1" x14ac:dyDescent="0.35">
      <c r="A180" s="2"/>
      <c r="B180" s="2"/>
      <c r="D180" s="24" t="s">
        <v>0</v>
      </c>
      <c r="E180" s="8"/>
      <c r="F180" s="7"/>
      <c r="G180" s="23">
        <f>G174+G175+G176+G177+G178+G179</f>
        <v>95100</v>
      </c>
      <c r="H180" s="26"/>
      <c r="I180" s="21">
        <f>I171+I172+I173+I174+I175+I176+I177+I178+I179</f>
        <v>362800</v>
      </c>
      <c r="J180" s="2"/>
      <c r="K180" s="26"/>
      <c r="L180" s="21">
        <f>I180</f>
        <v>362800</v>
      </c>
    </row>
    <row r="181" spans="1:12" ht="15" thickTop="1" x14ac:dyDescent="0.3">
      <c r="A181" s="17"/>
      <c r="B181" s="17"/>
      <c r="C181" s="17"/>
      <c r="D181" s="17"/>
      <c r="E181" s="19"/>
      <c r="F181" s="18"/>
      <c r="G181" s="18"/>
      <c r="H181" s="16"/>
      <c r="I181" s="16"/>
      <c r="J181" s="17"/>
      <c r="K181" s="16"/>
      <c r="L181" s="16"/>
    </row>
    <row r="182" spans="1:12" x14ac:dyDescent="0.3">
      <c r="A182" s="2"/>
      <c r="B182" s="2">
        <v>4</v>
      </c>
      <c r="C182" s="46" t="s">
        <v>397</v>
      </c>
      <c r="D182" s="46" t="s">
        <v>398</v>
      </c>
      <c r="E182" s="8">
        <v>1</v>
      </c>
      <c r="F182" s="7"/>
      <c r="G182" s="7"/>
      <c r="H182" s="26">
        <v>5000</v>
      </c>
      <c r="I182" s="20">
        <f t="shared" ref="I182:I187" si="15">H182*8</f>
        <v>40000</v>
      </c>
      <c r="J182" s="2"/>
      <c r="K182" s="26"/>
      <c r="L182" s="26"/>
    </row>
    <row r="183" spans="1:12" x14ac:dyDescent="0.3">
      <c r="A183" s="2"/>
      <c r="B183" s="2">
        <v>5</v>
      </c>
      <c r="C183" s="46" t="s">
        <v>399</v>
      </c>
      <c r="D183" s="46" t="s">
        <v>398</v>
      </c>
      <c r="E183" s="8">
        <v>1</v>
      </c>
      <c r="F183" s="7"/>
      <c r="G183" s="7"/>
      <c r="H183" s="26">
        <v>5000</v>
      </c>
      <c r="I183" s="20">
        <f t="shared" si="15"/>
        <v>40000</v>
      </c>
      <c r="J183" s="2"/>
      <c r="K183" s="26"/>
      <c r="L183" s="26"/>
    </row>
    <row r="184" spans="1:12" x14ac:dyDescent="0.3">
      <c r="A184" s="2"/>
      <c r="B184" s="2">
        <v>6</v>
      </c>
      <c r="C184" s="46" t="s">
        <v>400</v>
      </c>
      <c r="D184" s="46" t="s">
        <v>401</v>
      </c>
      <c r="E184" s="8">
        <v>1</v>
      </c>
      <c r="F184" s="7"/>
      <c r="G184" s="7"/>
      <c r="H184" s="26">
        <v>6000</v>
      </c>
      <c r="I184" s="20">
        <f t="shared" si="15"/>
        <v>48000</v>
      </c>
      <c r="J184" s="2"/>
      <c r="K184" s="26"/>
      <c r="L184" s="26"/>
    </row>
    <row r="185" spans="1:12" x14ac:dyDescent="0.3">
      <c r="A185" s="2"/>
      <c r="B185" s="2">
        <v>7</v>
      </c>
      <c r="C185" s="46" t="s">
        <v>402</v>
      </c>
      <c r="D185" s="46" t="s">
        <v>401</v>
      </c>
      <c r="E185" s="8">
        <v>1</v>
      </c>
      <c r="F185" s="7"/>
      <c r="G185" s="7"/>
      <c r="H185" s="26">
        <v>6000</v>
      </c>
      <c r="I185" s="20">
        <f t="shared" si="15"/>
        <v>48000</v>
      </c>
      <c r="J185" s="2"/>
      <c r="K185" s="26"/>
      <c r="L185" s="26"/>
    </row>
    <row r="186" spans="1:12" x14ac:dyDescent="0.3">
      <c r="A186" s="2"/>
      <c r="B186" s="2">
        <v>8</v>
      </c>
      <c r="C186" s="46" t="s">
        <v>403</v>
      </c>
      <c r="D186" s="46" t="s">
        <v>404</v>
      </c>
      <c r="E186" s="8">
        <v>1</v>
      </c>
      <c r="F186" s="26"/>
      <c r="G186" s="26"/>
      <c r="H186" s="26">
        <v>5000</v>
      </c>
      <c r="I186" s="20">
        <f t="shared" si="15"/>
        <v>40000</v>
      </c>
      <c r="J186" s="2"/>
      <c r="K186" s="26"/>
      <c r="L186" s="26"/>
    </row>
    <row r="187" spans="1:12" x14ac:dyDescent="0.3">
      <c r="A187" s="2"/>
      <c r="B187" s="2">
        <v>9</v>
      </c>
      <c r="C187" s="46" t="s">
        <v>405</v>
      </c>
      <c r="D187" s="46" t="s">
        <v>404</v>
      </c>
      <c r="E187" s="8">
        <v>1</v>
      </c>
      <c r="F187" s="26"/>
      <c r="G187" s="26"/>
      <c r="H187" s="26">
        <v>5000</v>
      </c>
      <c r="I187" s="20">
        <f t="shared" si="15"/>
        <v>40000</v>
      </c>
      <c r="J187" s="2"/>
      <c r="K187" s="26"/>
      <c r="L187" s="26"/>
    </row>
    <row r="188" spans="1:12" x14ac:dyDescent="0.3">
      <c r="A188" s="2"/>
      <c r="B188" s="2"/>
      <c r="D188" s="2" t="s">
        <v>16</v>
      </c>
      <c r="E188" s="2">
        <v>6</v>
      </c>
      <c r="F188" s="7">
        <v>3000</v>
      </c>
      <c r="G188" s="7">
        <f t="shared" ref="G188:G193" si="16">E188*F188</f>
        <v>18000</v>
      </c>
      <c r="H188" s="2"/>
      <c r="I188" s="26">
        <f>G188*8</f>
        <v>144000</v>
      </c>
      <c r="J188" s="2"/>
      <c r="K188" s="26"/>
      <c r="L188" s="26"/>
    </row>
    <row r="189" spans="1:12" x14ac:dyDescent="0.3">
      <c r="A189" s="2"/>
      <c r="B189" s="2"/>
      <c r="D189" s="2" t="s">
        <v>15</v>
      </c>
      <c r="E189" s="2">
        <v>6</v>
      </c>
      <c r="F189" s="7">
        <v>500</v>
      </c>
      <c r="G189" s="7">
        <f t="shared" si="16"/>
        <v>3000</v>
      </c>
      <c r="H189" s="2"/>
      <c r="I189" s="26">
        <f>G189*8</f>
        <v>24000</v>
      </c>
      <c r="J189" s="2"/>
      <c r="K189" s="26"/>
      <c r="L189" s="26"/>
    </row>
    <row r="190" spans="1:12" x14ac:dyDescent="0.3">
      <c r="A190" s="2"/>
      <c r="B190" s="2"/>
      <c r="D190" s="2" t="s">
        <v>56</v>
      </c>
      <c r="E190" s="2">
        <v>6</v>
      </c>
      <c r="F190" s="7">
        <v>200</v>
      </c>
      <c r="G190" s="7">
        <f t="shared" si="16"/>
        <v>1200</v>
      </c>
      <c r="H190" s="2"/>
      <c r="I190" s="26">
        <f>G190*8</f>
        <v>9600</v>
      </c>
      <c r="J190" s="2"/>
      <c r="K190" s="26"/>
      <c r="L190" s="26"/>
    </row>
    <row r="191" spans="1:12" x14ac:dyDescent="0.3">
      <c r="A191" s="2"/>
      <c r="B191" s="2"/>
      <c r="D191" s="2" t="s">
        <v>3</v>
      </c>
      <c r="E191" s="2">
        <v>6</v>
      </c>
      <c r="F191" s="7">
        <v>2000</v>
      </c>
      <c r="G191" s="7">
        <f t="shared" si="16"/>
        <v>12000</v>
      </c>
      <c r="H191" s="2"/>
      <c r="I191" s="26">
        <f>G191*8</f>
        <v>96000</v>
      </c>
      <c r="J191" s="2"/>
      <c r="K191" s="26"/>
      <c r="L191" s="26"/>
    </row>
    <row r="192" spans="1:12" x14ac:dyDescent="0.3">
      <c r="A192" s="2"/>
      <c r="B192" s="2"/>
      <c r="D192" s="2" t="s">
        <v>14</v>
      </c>
      <c r="E192" s="2">
        <v>6</v>
      </c>
      <c r="F192" s="7">
        <v>17000</v>
      </c>
      <c r="G192" s="7">
        <f t="shared" si="16"/>
        <v>102000</v>
      </c>
      <c r="H192" s="2"/>
      <c r="I192" s="26">
        <f>G192</f>
        <v>102000</v>
      </c>
      <c r="J192" s="2"/>
      <c r="K192" s="26"/>
      <c r="L192" s="26"/>
    </row>
    <row r="193" spans="1:12" x14ac:dyDescent="0.3">
      <c r="A193" s="2"/>
      <c r="B193" s="2"/>
      <c r="D193" s="2" t="s">
        <v>10</v>
      </c>
      <c r="E193" s="2">
        <v>6</v>
      </c>
      <c r="F193" s="7">
        <v>9000</v>
      </c>
      <c r="G193" s="7">
        <f t="shared" si="16"/>
        <v>54000</v>
      </c>
      <c r="H193" s="2"/>
      <c r="I193" s="26">
        <f>G193</f>
        <v>54000</v>
      </c>
      <c r="J193" s="2"/>
      <c r="K193" s="26"/>
      <c r="L193" s="26"/>
    </row>
    <row r="194" spans="1:12" ht="15" thickBot="1" x14ac:dyDescent="0.35">
      <c r="A194" s="2"/>
      <c r="B194" s="2"/>
      <c r="D194" s="24" t="s">
        <v>0</v>
      </c>
      <c r="E194" s="8"/>
      <c r="F194" s="7"/>
      <c r="G194" s="23">
        <f>G188+G189+G190+G191+G192+G193</f>
        <v>190200</v>
      </c>
      <c r="H194" s="26"/>
      <c r="I194" s="21">
        <f>I182+I183+I184+I185+I186+I187+I188+I189+I190+I191+I192+I193</f>
        <v>685600</v>
      </c>
      <c r="J194" s="2"/>
      <c r="K194" s="26"/>
      <c r="L194" s="21">
        <f>I194</f>
        <v>685600</v>
      </c>
    </row>
    <row r="195" spans="1:12" ht="15" thickTop="1" x14ac:dyDescent="0.3">
      <c r="A195" s="17"/>
      <c r="B195" s="17"/>
      <c r="C195" s="17"/>
      <c r="D195" s="17"/>
      <c r="E195" s="19"/>
      <c r="F195" s="18"/>
      <c r="G195" s="18"/>
      <c r="H195" s="16"/>
      <c r="I195" s="16"/>
      <c r="J195" s="17"/>
      <c r="K195" s="16"/>
      <c r="L195" s="16"/>
    </row>
    <row r="196" spans="1:12" x14ac:dyDescent="0.3">
      <c r="A196" s="2"/>
      <c r="B196" s="2">
        <v>10</v>
      </c>
      <c r="C196" s="46" t="s">
        <v>406</v>
      </c>
      <c r="D196" s="46" t="s">
        <v>407</v>
      </c>
      <c r="E196" s="8">
        <v>1</v>
      </c>
      <c r="F196" s="7"/>
      <c r="G196" s="7"/>
      <c r="H196" s="26">
        <v>5000</v>
      </c>
      <c r="I196" s="20">
        <f>H196*8</f>
        <v>40000</v>
      </c>
      <c r="J196" s="2"/>
      <c r="K196" s="26"/>
      <c r="L196" s="26"/>
    </row>
    <row r="197" spans="1:12" x14ac:dyDescent="0.3">
      <c r="A197" s="2"/>
      <c r="B197" s="2">
        <v>11</v>
      </c>
      <c r="C197" s="46" t="s">
        <v>408</v>
      </c>
      <c r="D197" s="46" t="s">
        <v>409</v>
      </c>
      <c r="E197" s="8">
        <v>1</v>
      </c>
      <c r="F197" s="7"/>
      <c r="G197" s="7"/>
      <c r="H197" s="26">
        <v>5000</v>
      </c>
      <c r="I197" s="20">
        <f>H197*8</f>
        <v>40000</v>
      </c>
      <c r="J197" s="2"/>
      <c r="K197" s="26"/>
      <c r="L197" s="26"/>
    </row>
    <row r="198" spans="1:12" x14ac:dyDescent="0.3">
      <c r="A198" s="2"/>
      <c r="B198" s="2">
        <v>12</v>
      </c>
      <c r="C198" s="46" t="s">
        <v>410</v>
      </c>
      <c r="D198" s="46" t="s">
        <v>411</v>
      </c>
      <c r="E198" s="8">
        <v>1</v>
      </c>
      <c r="F198" s="7"/>
      <c r="G198" s="7"/>
      <c r="H198" s="26">
        <v>5000</v>
      </c>
      <c r="I198" s="20">
        <f>H198*8</f>
        <v>40000</v>
      </c>
      <c r="J198" s="2"/>
      <c r="K198" s="26"/>
      <c r="L198" s="26"/>
    </row>
    <row r="199" spans="1:12" x14ac:dyDescent="0.3">
      <c r="A199" s="2"/>
      <c r="B199" s="2"/>
      <c r="C199" s="46"/>
      <c r="D199" s="2" t="s">
        <v>16</v>
      </c>
      <c r="E199" s="2">
        <v>3</v>
      </c>
      <c r="F199" s="7">
        <v>3000</v>
      </c>
      <c r="G199" s="7">
        <f t="shared" ref="G199:G204" si="17">E199*F199</f>
        <v>9000</v>
      </c>
      <c r="H199" s="26"/>
      <c r="I199" s="26">
        <f>G199*8</f>
        <v>72000</v>
      </c>
      <c r="J199" s="2"/>
      <c r="K199" s="26"/>
      <c r="L199" s="26"/>
    </row>
    <row r="200" spans="1:12" x14ac:dyDescent="0.3">
      <c r="A200" s="2"/>
      <c r="B200" s="2"/>
      <c r="C200" s="46"/>
      <c r="D200" s="2" t="s">
        <v>15</v>
      </c>
      <c r="E200" s="2">
        <v>3</v>
      </c>
      <c r="F200" s="7">
        <v>500</v>
      </c>
      <c r="G200" s="7">
        <f t="shared" si="17"/>
        <v>1500</v>
      </c>
      <c r="H200" s="26"/>
      <c r="I200" s="26">
        <f>G200*8</f>
        <v>12000</v>
      </c>
      <c r="J200" s="2"/>
      <c r="K200" s="26"/>
      <c r="L200" s="26"/>
    </row>
    <row r="201" spans="1:12" x14ac:dyDescent="0.3">
      <c r="A201" s="2"/>
      <c r="B201" s="2"/>
      <c r="C201" s="46"/>
      <c r="D201" s="2" t="s">
        <v>56</v>
      </c>
      <c r="E201" s="2">
        <v>3</v>
      </c>
      <c r="F201" s="7">
        <v>200</v>
      </c>
      <c r="G201" s="7">
        <f t="shared" si="17"/>
        <v>600</v>
      </c>
      <c r="H201" s="26"/>
      <c r="I201" s="26">
        <f>G201*8</f>
        <v>4800</v>
      </c>
      <c r="J201" s="2"/>
      <c r="K201" s="26"/>
      <c r="L201" s="26"/>
    </row>
    <row r="202" spans="1:12" x14ac:dyDescent="0.3">
      <c r="A202" s="2"/>
      <c r="B202" s="2"/>
      <c r="C202" s="46"/>
      <c r="D202" s="2" t="s">
        <v>3</v>
      </c>
      <c r="E202" s="2">
        <v>3</v>
      </c>
      <c r="F202" s="7">
        <v>2000</v>
      </c>
      <c r="G202" s="7">
        <f t="shared" si="17"/>
        <v>6000</v>
      </c>
      <c r="H202" s="26"/>
      <c r="I202" s="26">
        <f>G202*8</f>
        <v>48000</v>
      </c>
      <c r="J202" s="2"/>
      <c r="K202" s="26"/>
      <c r="L202" s="26"/>
    </row>
    <row r="203" spans="1:12" x14ac:dyDescent="0.3">
      <c r="A203" s="2"/>
      <c r="B203" s="2"/>
      <c r="C203" s="46"/>
      <c r="D203" s="2" t="s">
        <v>14</v>
      </c>
      <c r="E203" s="2">
        <v>3</v>
      </c>
      <c r="F203" s="7">
        <v>17000</v>
      </c>
      <c r="G203" s="7">
        <f t="shared" si="17"/>
        <v>51000</v>
      </c>
      <c r="H203" s="26"/>
      <c r="I203" s="26">
        <f>G203</f>
        <v>51000</v>
      </c>
      <c r="J203" s="2"/>
      <c r="K203" s="26"/>
      <c r="L203" s="26"/>
    </row>
    <row r="204" spans="1:12" x14ac:dyDescent="0.3">
      <c r="A204" s="2"/>
      <c r="B204" s="2"/>
      <c r="C204" s="46"/>
      <c r="D204" s="2" t="s">
        <v>10</v>
      </c>
      <c r="E204" s="2">
        <v>3</v>
      </c>
      <c r="F204" s="7">
        <v>9000</v>
      </c>
      <c r="G204" s="7">
        <f t="shared" si="17"/>
        <v>27000</v>
      </c>
      <c r="H204" s="26"/>
      <c r="I204" s="26">
        <f>G204</f>
        <v>27000</v>
      </c>
      <c r="J204" s="2"/>
      <c r="K204" s="26"/>
      <c r="L204" s="26"/>
    </row>
    <row r="205" spans="1:12" ht="15" thickBot="1" x14ac:dyDescent="0.35">
      <c r="A205" s="2"/>
      <c r="B205" s="2"/>
      <c r="D205" s="24" t="s">
        <v>0</v>
      </c>
      <c r="E205" s="8"/>
      <c r="F205" s="7"/>
      <c r="G205" s="23">
        <f>G199+G200+G201+G202+G203+G204</f>
        <v>95100</v>
      </c>
      <c r="H205" s="2"/>
      <c r="I205" s="21">
        <f>I196+I197+I198+I199+I200+I201+I202+I203+I204</f>
        <v>334800</v>
      </c>
      <c r="J205" s="2"/>
      <c r="K205" s="26"/>
      <c r="L205" s="21">
        <f>I205</f>
        <v>334800</v>
      </c>
    </row>
    <row r="206" spans="1:12" ht="15" thickTop="1" x14ac:dyDescent="0.3">
      <c r="A206" s="17"/>
      <c r="B206" s="17"/>
      <c r="C206" s="17"/>
      <c r="D206" s="17"/>
      <c r="E206" s="19"/>
      <c r="F206" s="18"/>
      <c r="G206" s="18"/>
      <c r="H206" s="16"/>
      <c r="I206" s="16"/>
      <c r="J206" s="17"/>
      <c r="K206" s="16"/>
      <c r="L206" s="16"/>
    </row>
    <row r="207" spans="1:12" x14ac:dyDescent="0.3">
      <c r="A207" s="2"/>
      <c r="B207" s="2">
        <v>13</v>
      </c>
      <c r="C207" s="46" t="s">
        <v>412</v>
      </c>
      <c r="D207" s="60" t="s">
        <v>413</v>
      </c>
      <c r="E207" s="8">
        <v>1</v>
      </c>
      <c r="F207" s="7"/>
      <c r="G207" s="7"/>
      <c r="H207" s="26">
        <v>5000</v>
      </c>
      <c r="I207" s="20">
        <f>H207*8</f>
        <v>40000</v>
      </c>
      <c r="J207" s="2"/>
      <c r="K207" s="26"/>
      <c r="L207" s="26"/>
    </row>
    <row r="208" spans="1:12" x14ac:dyDescent="0.3">
      <c r="A208" s="2"/>
      <c r="B208" s="2">
        <v>14</v>
      </c>
      <c r="C208" s="46" t="s">
        <v>414</v>
      </c>
      <c r="D208" s="60" t="s">
        <v>415</v>
      </c>
      <c r="E208" s="8">
        <v>1</v>
      </c>
      <c r="F208" s="7"/>
      <c r="G208" s="7"/>
      <c r="H208" s="26">
        <v>5000</v>
      </c>
      <c r="I208" s="20">
        <f>H208*8</f>
        <v>40000</v>
      </c>
      <c r="J208" s="2"/>
      <c r="K208" s="26"/>
      <c r="L208" s="26"/>
    </row>
    <row r="209" spans="1:12" x14ac:dyDescent="0.3">
      <c r="A209" s="2"/>
      <c r="B209" s="2">
        <v>15</v>
      </c>
      <c r="C209" s="46" t="s">
        <v>416</v>
      </c>
      <c r="D209" s="60" t="s">
        <v>417</v>
      </c>
      <c r="E209" s="8">
        <v>1</v>
      </c>
      <c r="F209" s="7"/>
      <c r="G209" s="7"/>
      <c r="H209" s="26">
        <v>5000</v>
      </c>
      <c r="I209" s="20">
        <f>H209*8</f>
        <v>40000</v>
      </c>
      <c r="J209" s="2"/>
      <c r="K209" s="26"/>
      <c r="L209" s="26"/>
    </row>
    <row r="210" spans="1:12" x14ac:dyDescent="0.3">
      <c r="A210" s="2"/>
      <c r="B210" s="2"/>
      <c r="D210" s="2" t="s">
        <v>16</v>
      </c>
      <c r="E210" s="2">
        <v>3</v>
      </c>
      <c r="F210" s="7">
        <v>3000</v>
      </c>
      <c r="G210" s="7">
        <f t="shared" ref="G210:G215" si="18">E210*F210</f>
        <v>9000</v>
      </c>
      <c r="H210" s="2"/>
      <c r="I210" s="26">
        <f>G210*8</f>
        <v>72000</v>
      </c>
      <c r="J210" s="2"/>
      <c r="K210" s="26"/>
      <c r="L210" s="26"/>
    </row>
    <row r="211" spans="1:12" x14ac:dyDescent="0.3">
      <c r="A211" s="2"/>
      <c r="B211" s="2"/>
      <c r="D211" s="2" t="s">
        <v>15</v>
      </c>
      <c r="E211" s="2">
        <v>3</v>
      </c>
      <c r="F211" s="7">
        <v>500</v>
      </c>
      <c r="G211" s="7">
        <f t="shared" si="18"/>
        <v>1500</v>
      </c>
      <c r="H211" s="2"/>
      <c r="I211" s="26">
        <f>G211*8</f>
        <v>12000</v>
      </c>
      <c r="J211" s="2"/>
      <c r="K211" s="26"/>
      <c r="L211" s="26"/>
    </row>
    <row r="212" spans="1:12" x14ac:dyDescent="0.3">
      <c r="A212" s="2"/>
      <c r="B212" s="2"/>
      <c r="D212" s="2" t="s">
        <v>56</v>
      </c>
      <c r="E212" s="2">
        <v>3</v>
      </c>
      <c r="F212" s="7">
        <v>200</v>
      </c>
      <c r="G212" s="7">
        <f>F212*E212</f>
        <v>600</v>
      </c>
      <c r="H212" s="2"/>
      <c r="I212" s="26">
        <f>G212*8</f>
        <v>4800</v>
      </c>
      <c r="J212" s="2"/>
      <c r="K212" s="26"/>
      <c r="L212" s="26"/>
    </row>
    <row r="213" spans="1:12" x14ac:dyDescent="0.3">
      <c r="A213" s="2"/>
      <c r="B213" s="2"/>
      <c r="D213" s="2" t="s">
        <v>3</v>
      </c>
      <c r="E213" s="2">
        <v>3</v>
      </c>
      <c r="F213" s="7">
        <v>2000</v>
      </c>
      <c r="G213" s="7">
        <f t="shared" si="18"/>
        <v>6000</v>
      </c>
      <c r="H213" s="2"/>
      <c r="I213" s="26">
        <f>G213*8</f>
        <v>48000</v>
      </c>
      <c r="J213" s="2"/>
      <c r="K213" s="26"/>
      <c r="L213" s="26"/>
    </row>
    <row r="214" spans="1:12" x14ac:dyDescent="0.3">
      <c r="A214" s="2"/>
      <c r="B214" s="2"/>
      <c r="D214" s="2" t="s">
        <v>14</v>
      </c>
      <c r="E214" s="2">
        <v>3</v>
      </c>
      <c r="F214" s="7">
        <v>17000</v>
      </c>
      <c r="G214" s="7">
        <f t="shared" si="18"/>
        <v>51000</v>
      </c>
      <c r="H214" s="2"/>
      <c r="I214" s="26">
        <f>G214</f>
        <v>51000</v>
      </c>
      <c r="J214" s="2"/>
      <c r="K214" s="26"/>
      <c r="L214" s="26"/>
    </row>
    <row r="215" spans="1:12" x14ac:dyDescent="0.3">
      <c r="A215" s="2"/>
      <c r="B215" s="2"/>
      <c r="D215" s="2" t="s">
        <v>10</v>
      </c>
      <c r="E215" s="2">
        <v>3</v>
      </c>
      <c r="F215" s="7">
        <v>9000</v>
      </c>
      <c r="G215" s="7">
        <f t="shared" si="18"/>
        <v>27000</v>
      </c>
      <c r="H215" s="26"/>
      <c r="I215" s="26">
        <f>G215</f>
        <v>27000</v>
      </c>
      <c r="J215" s="2"/>
      <c r="K215" s="26"/>
      <c r="L215" s="26"/>
    </row>
    <row r="216" spans="1:12" ht="15" thickBot="1" x14ac:dyDescent="0.35">
      <c r="A216" s="2"/>
      <c r="B216" s="2"/>
      <c r="D216" s="24" t="s">
        <v>0</v>
      </c>
      <c r="E216" s="8"/>
      <c r="F216" s="7"/>
      <c r="G216" s="23">
        <f>G210+G211+G212+G213+G214+G215</f>
        <v>95100</v>
      </c>
      <c r="H216" s="26"/>
      <c r="I216" s="21">
        <f>I207+I208+I209+I210+I211+I212+I213+I214+I215</f>
        <v>334800</v>
      </c>
      <c r="J216" s="2"/>
      <c r="K216" s="26"/>
      <c r="L216" s="21">
        <f>I216</f>
        <v>334800</v>
      </c>
    </row>
    <row r="217" spans="1:12" ht="15" thickTop="1" x14ac:dyDescent="0.3">
      <c r="A217" s="17"/>
      <c r="B217" s="17"/>
      <c r="C217" s="17"/>
      <c r="D217" s="17"/>
      <c r="E217" s="19"/>
      <c r="F217" s="18"/>
      <c r="G217" s="18"/>
      <c r="H217" s="16"/>
      <c r="I217" s="16"/>
      <c r="J217" s="17"/>
      <c r="K217" s="16"/>
      <c r="L217" s="16"/>
    </row>
    <row r="218" spans="1:12" x14ac:dyDescent="0.3">
      <c r="A218" s="2"/>
      <c r="B218" s="2">
        <v>16</v>
      </c>
      <c r="C218" s="46" t="s">
        <v>418</v>
      </c>
      <c r="D218" s="47" t="s">
        <v>419</v>
      </c>
      <c r="E218" s="8">
        <v>1</v>
      </c>
      <c r="F218" s="7"/>
      <c r="G218" s="7"/>
      <c r="H218" s="26">
        <v>5000</v>
      </c>
      <c r="I218" s="20">
        <f>H218*8</f>
        <v>40000</v>
      </c>
      <c r="J218" s="2"/>
      <c r="K218" s="26"/>
      <c r="L218" s="26"/>
    </row>
    <row r="219" spans="1:12" x14ac:dyDescent="0.3">
      <c r="A219" s="2"/>
      <c r="B219" s="2">
        <v>17</v>
      </c>
      <c r="C219" s="46" t="s">
        <v>420</v>
      </c>
      <c r="D219" s="47" t="s">
        <v>419</v>
      </c>
      <c r="E219" s="8">
        <v>1</v>
      </c>
      <c r="F219" s="7"/>
      <c r="G219" s="7"/>
      <c r="H219" s="26">
        <v>5000</v>
      </c>
      <c r="I219" s="20">
        <f>H219*8</f>
        <v>40000</v>
      </c>
      <c r="J219" s="2"/>
      <c r="K219" s="26"/>
      <c r="L219" s="26"/>
    </row>
    <row r="220" spans="1:12" x14ac:dyDescent="0.3">
      <c r="A220" s="2"/>
      <c r="B220" s="2"/>
      <c r="C220" s="46"/>
      <c r="D220" s="2" t="s">
        <v>16</v>
      </c>
      <c r="E220" s="2">
        <v>2</v>
      </c>
      <c r="F220" s="7">
        <v>3000</v>
      </c>
      <c r="G220" s="7">
        <f t="shared" ref="G220:G225" si="19">E220*F220</f>
        <v>6000</v>
      </c>
      <c r="H220" s="26"/>
      <c r="I220" s="26">
        <f>G220*8</f>
        <v>48000</v>
      </c>
      <c r="J220" s="2"/>
      <c r="K220" s="26"/>
      <c r="L220" s="26"/>
    </row>
    <row r="221" spans="1:12" x14ac:dyDescent="0.3">
      <c r="A221" s="2"/>
      <c r="B221" s="2"/>
      <c r="C221" s="46"/>
      <c r="D221" s="2" t="s">
        <v>15</v>
      </c>
      <c r="E221" s="2">
        <v>2</v>
      </c>
      <c r="F221" s="7">
        <v>500</v>
      </c>
      <c r="G221" s="7">
        <f t="shared" si="19"/>
        <v>1000</v>
      </c>
      <c r="H221" s="26"/>
      <c r="I221" s="26">
        <f>G221*8</f>
        <v>8000</v>
      </c>
      <c r="J221" s="2"/>
      <c r="K221" s="26"/>
      <c r="L221" s="26"/>
    </row>
    <row r="222" spans="1:12" x14ac:dyDescent="0.3">
      <c r="A222" s="2"/>
      <c r="B222" s="2"/>
      <c r="C222" s="46"/>
      <c r="D222" s="2" t="s">
        <v>56</v>
      </c>
      <c r="E222" s="2">
        <v>2</v>
      </c>
      <c r="F222" s="7">
        <v>200</v>
      </c>
      <c r="G222" s="7">
        <f t="shared" si="19"/>
        <v>400</v>
      </c>
      <c r="H222" s="26"/>
      <c r="I222" s="26">
        <f>G222*8</f>
        <v>3200</v>
      </c>
      <c r="J222" s="2"/>
      <c r="K222" s="26"/>
      <c r="L222" s="26"/>
    </row>
    <row r="223" spans="1:12" x14ac:dyDescent="0.3">
      <c r="A223" s="2"/>
      <c r="B223" s="2"/>
      <c r="D223" s="2" t="s">
        <v>3</v>
      </c>
      <c r="E223" s="2">
        <v>2</v>
      </c>
      <c r="F223" s="7">
        <v>2000</v>
      </c>
      <c r="G223" s="7">
        <f t="shared" si="19"/>
        <v>4000</v>
      </c>
      <c r="H223" s="2"/>
      <c r="I223" s="26">
        <f>G223*8</f>
        <v>32000</v>
      </c>
      <c r="J223" s="2"/>
      <c r="K223" s="26"/>
      <c r="L223" s="26"/>
    </row>
    <row r="224" spans="1:12" x14ac:dyDescent="0.3">
      <c r="A224" s="2"/>
      <c r="B224" s="2"/>
      <c r="D224" s="2" t="s">
        <v>14</v>
      </c>
      <c r="E224" s="2">
        <v>2</v>
      </c>
      <c r="F224" s="7">
        <v>17000</v>
      </c>
      <c r="G224" s="7">
        <f t="shared" si="19"/>
        <v>34000</v>
      </c>
      <c r="H224" s="26"/>
      <c r="I224" s="26">
        <f>G224</f>
        <v>34000</v>
      </c>
      <c r="J224" s="2"/>
      <c r="K224" s="26"/>
      <c r="L224" s="26"/>
    </row>
    <row r="225" spans="1:12" x14ac:dyDescent="0.3">
      <c r="A225" s="2"/>
      <c r="B225" s="2"/>
      <c r="D225" s="2" t="s">
        <v>10</v>
      </c>
      <c r="E225" s="2">
        <v>2</v>
      </c>
      <c r="F225" s="7">
        <v>9000</v>
      </c>
      <c r="G225" s="7">
        <f t="shared" si="19"/>
        <v>18000</v>
      </c>
      <c r="H225" s="26"/>
      <c r="I225" s="26">
        <f>G225</f>
        <v>18000</v>
      </c>
      <c r="J225" s="2"/>
      <c r="K225" s="26"/>
      <c r="L225" s="26"/>
    </row>
    <row r="226" spans="1:12" ht="15" thickBot="1" x14ac:dyDescent="0.35">
      <c r="A226" s="2"/>
      <c r="B226" s="2"/>
      <c r="D226" s="24" t="s">
        <v>0</v>
      </c>
      <c r="E226" s="8"/>
      <c r="F226" s="7"/>
      <c r="G226" s="23">
        <f>G220+G221+G222+G223+G224+G225</f>
        <v>63400</v>
      </c>
      <c r="H226" s="26"/>
      <c r="I226" s="21">
        <f>I218+I219+I220+I221+I222+I223+I224+I225</f>
        <v>223200</v>
      </c>
      <c r="J226" s="2"/>
      <c r="K226" s="26"/>
      <c r="L226" s="21">
        <f>I226</f>
        <v>223200</v>
      </c>
    </row>
    <row r="227" spans="1:12" ht="15" thickTop="1" x14ac:dyDescent="0.3">
      <c r="A227" s="17"/>
      <c r="B227" s="17"/>
      <c r="C227" s="17"/>
      <c r="D227" s="17"/>
      <c r="E227" s="19"/>
      <c r="F227" s="18"/>
      <c r="G227" s="18"/>
      <c r="H227" s="16"/>
      <c r="I227" s="16"/>
      <c r="J227" s="17"/>
      <c r="K227" s="16"/>
      <c r="L227" s="16"/>
    </row>
    <row r="228" spans="1:12" x14ac:dyDescent="0.3">
      <c r="A228" s="2"/>
      <c r="B228" s="2">
        <v>18</v>
      </c>
      <c r="C228" s="46" t="s">
        <v>421</v>
      </c>
      <c r="D228" s="47" t="s">
        <v>422</v>
      </c>
      <c r="E228" s="8">
        <v>1</v>
      </c>
      <c r="F228" s="7"/>
      <c r="G228" s="7"/>
      <c r="H228" s="26">
        <v>6000</v>
      </c>
      <c r="I228" s="20">
        <f>H228*8</f>
        <v>48000</v>
      </c>
      <c r="J228" s="2"/>
      <c r="K228" s="26"/>
      <c r="L228" s="26"/>
    </row>
    <row r="229" spans="1:12" x14ac:dyDescent="0.3">
      <c r="A229" s="2"/>
      <c r="B229" s="2">
        <v>19</v>
      </c>
      <c r="C229" s="46" t="s">
        <v>423</v>
      </c>
      <c r="D229" s="47" t="s">
        <v>422</v>
      </c>
      <c r="E229" s="8">
        <v>1</v>
      </c>
      <c r="F229" s="7"/>
      <c r="G229" s="7"/>
      <c r="H229" s="26">
        <v>6000</v>
      </c>
      <c r="I229" s="20">
        <f>H229*8</f>
        <v>48000</v>
      </c>
      <c r="J229" s="2"/>
      <c r="K229" s="26"/>
      <c r="L229" s="26"/>
    </row>
    <row r="230" spans="1:12" x14ac:dyDescent="0.3">
      <c r="A230" s="2"/>
      <c r="B230" s="2">
        <v>20</v>
      </c>
      <c r="C230" s="46" t="s">
        <v>424</v>
      </c>
      <c r="D230" s="47" t="s">
        <v>422</v>
      </c>
      <c r="E230" s="8">
        <v>1</v>
      </c>
      <c r="F230" s="7"/>
      <c r="G230" s="7"/>
      <c r="H230" s="26">
        <v>6000</v>
      </c>
      <c r="I230" s="20">
        <f>H230*8</f>
        <v>48000</v>
      </c>
      <c r="J230" s="2"/>
      <c r="K230" s="26"/>
      <c r="L230" s="26"/>
    </row>
    <row r="231" spans="1:12" x14ac:dyDescent="0.3">
      <c r="A231" s="2"/>
      <c r="B231" s="2">
        <v>21</v>
      </c>
      <c r="C231" s="46" t="s">
        <v>425</v>
      </c>
      <c r="D231" s="47" t="s">
        <v>422</v>
      </c>
      <c r="E231" s="8">
        <v>1</v>
      </c>
      <c r="F231" s="7"/>
      <c r="G231" s="7"/>
      <c r="H231" s="26">
        <v>6000</v>
      </c>
      <c r="I231" s="20">
        <f>H231*8</f>
        <v>48000</v>
      </c>
      <c r="J231" s="2"/>
      <c r="K231" s="26"/>
      <c r="L231" s="26"/>
    </row>
    <row r="232" spans="1:12" x14ac:dyDescent="0.3">
      <c r="A232" s="2"/>
      <c r="B232" s="2">
        <v>22</v>
      </c>
      <c r="C232" s="46" t="s">
        <v>426</v>
      </c>
      <c r="D232" s="47" t="s">
        <v>422</v>
      </c>
      <c r="E232" s="8">
        <v>1</v>
      </c>
      <c r="F232" s="7"/>
      <c r="G232" s="7"/>
      <c r="H232" s="26">
        <v>6000</v>
      </c>
      <c r="I232" s="20">
        <f>H232*8</f>
        <v>48000</v>
      </c>
      <c r="J232" s="2"/>
      <c r="K232" s="26"/>
      <c r="L232" s="26"/>
    </row>
    <row r="233" spans="1:12" x14ac:dyDescent="0.3">
      <c r="A233" s="2"/>
      <c r="B233" s="2"/>
      <c r="C233" s="46"/>
      <c r="D233" s="2" t="s">
        <v>16</v>
      </c>
      <c r="E233" s="2">
        <v>2</v>
      </c>
      <c r="F233" s="7">
        <v>3000</v>
      </c>
      <c r="G233" s="7">
        <f t="shared" ref="G233:G237" si="20">E233*F233</f>
        <v>6000</v>
      </c>
      <c r="H233" s="2"/>
      <c r="I233" s="26">
        <f>G233*8</f>
        <v>48000</v>
      </c>
      <c r="J233" s="2"/>
      <c r="K233" s="26"/>
      <c r="L233" s="61"/>
    </row>
    <row r="234" spans="1:12" x14ac:dyDescent="0.3">
      <c r="A234" s="2"/>
      <c r="B234" s="2"/>
      <c r="C234" s="46"/>
      <c r="D234" s="2" t="s">
        <v>15</v>
      </c>
      <c r="E234" s="2">
        <v>2</v>
      </c>
      <c r="F234" s="7">
        <v>500</v>
      </c>
      <c r="G234" s="7">
        <f t="shared" si="20"/>
        <v>1000</v>
      </c>
      <c r="H234" s="2"/>
      <c r="I234" s="26">
        <f>G234*8</f>
        <v>8000</v>
      </c>
      <c r="J234" s="2"/>
      <c r="K234" s="26"/>
      <c r="L234" s="26"/>
    </row>
    <row r="235" spans="1:12" x14ac:dyDescent="0.3">
      <c r="A235" s="2"/>
      <c r="B235" s="2"/>
      <c r="C235" s="46"/>
      <c r="D235" s="2" t="s">
        <v>56</v>
      </c>
      <c r="E235" s="2">
        <v>2</v>
      </c>
      <c r="F235" s="7">
        <v>200</v>
      </c>
      <c r="G235" s="7">
        <f t="shared" si="20"/>
        <v>400</v>
      </c>
      <c r="H235" s="2"/>
      <c r="I235" s="26">
        <f>G235*8</f>
        <v>3200</v>
      </c>
      <c r="J235" s="2"/>
      <c r="K235" s="26"/>
      <c r="L235" s="26"/>
    </row>
    <row r="236" spans="1:12" x14ac:dyDescent="0.3">
      <c r="A236" s="2"/>
      <c r="B236" s="2"/>
      <c r="C236" s="46"/>
      <c r="D236" s="2" t="s">
        <v>3</v>
      </c>
      <c r="E236" s="2">
        <v>2</v>
      </c>
      <c r="F236" s="7">
        <v>2000</v>
      </c>
      <c r="G236" s="7">
        <f t="shared" si="20"/>
        <v>4000</v>
      </c>
      <c r="H236" s="2"/>
      <c r="I236" s="26">
        <f>G236*8</f>
        <v>32000</v>
      </c>
      <c r="J236" s="2"/>
      <c r="K236" s="26"/>
      <c r="L236" s="26"/>
    </row>
    <row r="237" spans="1:12" x14ac:dyDescent="0.3">
      <c r="A237" s="2"/>
      <c r="B237" s="2"/>
      <c r="C237" s="46"/>
      <c r="D237" s="2" t="s">
        <v>14</v>
      </c>
      <c r="E237" s="2">
        <v>2</v>
      </c>
      <c r="F237" s="7">
        <v>17000</v>
      </c>
      <c r="G237" s="7">
        <f t="shared" si="20"/>
        <v>34000</v>
      </c>
      <c r="H237" s="26"/>
      <c r="I237" s="26">
        <f>G237</f>
        <v>34000</v>
      </c>
      <c r="J237" s="2"/>
      <c r="K237" s="26"/>
      <c r="L237" s="26"/>
    </row>
    <row r="238" spans="1:12" x14ac:dyDescent="0.3">
      <c r="A238" s="2"/>
      <c r="B238" s="2"/>
      <c r="C238" s="46"/>
      <c r="D238" s="2" t="s">
        <v>10</v>
      </c>
      <c r="E238" s="2">
        <v>2</v>
      </c>
      <c r="F238" s="7">
        <v>9000</v>
      </c>
      <c r="G238" s="7">
        <f>E238*F238</f>
        <v>18000</v>
      </c>
      <c r="H238" s="26"/>
      <c r="I238" s="26">
        <f>G238</f>
        <v>18000</v>
      </c>
      <c r="J238" s="2"/>
      <c r="K238" s="26"/>
      <c r="L238" s="26"/>
    </row>
    <row r="239" spans="1:12" ht="15" thickBot="1" x14ac:dyDescent="0.35">
      <c r="A239" s="2"/>
      <c r="B239" s="2"/>
      <c r="C239" s="46"/>
      <c r="D239" s="24" t="s">
        <v>0</v>
      </c>
      <c r="E239" s="8"/>
      <c r="F239" s="7"/>
      <c r="G239" s="23">
        <f>G233+G234+G235+G236+G237+G238</f>
        <v>63400</v>
      </c>
      <c r="H239" s="26"/>
      <c r="I239" s="21">
        <f>I228+I229+I230+I231+I232+I233+I234+I235+I236+I237+I238</f>
        <v>383200</v>
      </c>
      <c r="J239" s="2"/>
      <c r="K239" s="26"/>
      <c r="L239" s="21">
        <f>I239</f>
        <v>383200</v>
      </c>
    </row>
    <row r="240" spans="1:12" ht="15" thickTop="1" x14ac:dyDescent="0.3">
      <c r="A240" s="17"/>
      <c r="B240" s="17"/>
      <c r="C240" s="17"/>
      <c r="D240" s="17"/>
      <c r="E240" s="19"/>
      <c r="F240" s="18"/>
      <c r="G240" s="18"/>
      <c r="H240" s="16"/>
      <c r="I240" s="16"/>
      <c r="J240" s="17"/>
      <c r="K240" s="16"/>
      <c r="L240" s="16"/>
    </row>
    <row r="241" spans="1:12" x14ac:dyDescent="0.3">
      <c r="A241" s="2"/>
      <c r="B241" s="2">
        <v>23</v>
      </c>
      <c r="C241" s="59" t="s">
        <v>427</v>
      </c>
      <c r="D241" s="47" t="s">
        <v>428</v>
      </c>
      <c r="E241" s="8">
        <v>1</v>
      </c>
      <c r="F241" s="7"/>
      <c r="G241" s="7"/>
      <c r="H241" s="26">
        <v>5000</v>
      </c>
      <c r="I241" s="20">
        <f>H241*8</f>
        <v>40000</v>
      </c>
      <c r="J241" s="2"/>
      <c r="K241" s="26"/>
      <c r="L241" s="26"/>
    </row>
    <row r="242" spans="1:12" x14ac:dyDescent="0.3">
      <c r="A242" s="2"/>
      <c r="B242" s="2">
        <v>24</v>
      </c>
      <c r="C242" s="59" t="s">
        <v>429</v>
      </c>
      <c r="D242" s="47" t="s">
        <v>428</v>
      </c>
      <c r="E242" s="8">
        <v>1</v>
      </c>
      <c r="F242" s="7"/>
      <c r="G242" s="7"/>
      <c r="H242" s="26">
        <v>5000</v>
      </c>
      <c r="I242" s="20">
        <f>H242*8</f>
        <v>40000</v>
      </c>
      <c r="J242" s="2"/>
      <c r="K242" s="26"/>
      <c r="L242" s="26"/>
    </row>
    <row r="243" spans="1:12" x14ac:dyDescent="0.3">
      <c r="A243" s="2"/>
      <c r="B243" s="2"/>
      <c r="D243" s="2" t="s">
        <v>16</v>
      </c>
      <c r="E243" s="2">
        <v>2</v>
      </c>
      <c r="F243" s="7">
        <v>3000</v>
      </c>
      <c r="G243" s="7">
        <f t="shared" ref="G243:G248" si="21">E243*F243</f>
        <v>6000</v>
      </c>
      <c r="H243" s="2"/>
      <c r="I243" s="26">
        <f>G243*8</f>
        <v>48000</v>
      </c>
      <c r="J243" s="2"/>
      <c r="K243" s="26"/>
      <c r="L243" s="26"/>
    </row>
    <row r="244" spans="1:12" x14ac:dyDescent="0.3">
      <c r="A244" s="2"/>
      <c r="B244" s="2"/>
      <c r="D244" s="2" t="s">
        <v>15</v>
      </c>
      <c r="E244" s="2">
        <v>2</v>
      </c>
      <c r="F244" s="7">
        <v>500</v>
      </c>
      <c r="G244" s="7">
        <f t="shared" si="21"/>
        <v>1000</v>
      </c>
      <c r="H244" s="2"/>
      <c r="I244" s="26">
        <f>G244*8</f>
        <v>8000</v>
      </c>
      <c r="J244" s="2"/>
      <c r="K244" s="26"/>
      <c r="L244" s="26"/>
    </row>
    <row r="245" spans="1:12" x14ac:dyDescent="0.3">
      <c r="A245" s="2"/>
      <c r="B245" s="2"/>
      <c r="D245" s="2" t="s">
        <v>56</v>
      </c>
      <c r="E245" s="2">
        <v>2</v>
      </c>
      <c r="F245" s="7">
        <v>200</v>
      </c>
      <c r="G245" s="7">
        <f t="shared" si="21"/>
        <v>400</v>
      </c>
      <c r="H245" s="2"/>
      <c r="I245" s="26">
        <f>G245*8</f>
        <v>3200</v>
      </c>
      <c r="J245" s="2"/>
      <c r="K245" s="26"/>
      <c r="L245" s="26"/>
    </row>
    <row r="246" spans="1:12" x14ac:dyDescent="0.3">
      <c r="A246" s="2"/>
      <c r="B246" s="2"/>
      <c r="D246" s="2" t="s">
        <v>3</v>
      </c>
      <c r="E246" s="2">
        <v>2</v>
      </c>
      <c r="F246" s="7">
        <v>2000</v>
      </c>
      <c r="G246" s="7">
        <f t="shared" si="21"/>
        <v>4000</v>
      </c>
      <c r="H246" s="2"/>
      <c r="I246" s="26">
        <f>G246*8</f>
        <v>32000</v>
      </c>
      <c r="J246" s="2"/>
      <c r="K246" s="26"/>
      <c r="L246" s="26"/>
    </row>
    <row r="247" spans="1:12" x14ac:dyDescent="0.3">
      <c r="A247" s="2"/>
      <c r="B247" s="2"/>
      <c r="D247" s="2" t="s">
        <v>14</v>
      </c>
      <c r="E247" s="2">
        <v>2</v>
      </c>
      <c r="F247" s="7">
        <v>17000</v>
      </c>
      <c r="G247" s="7">
        <f t="shared" si="21"/>
        <v>34000</v>
      </c>
      <c r="H247" s="26"/>
      <c r="I247" s="26">
        <f>G247</f>
        <v>34000</v>
      </c>
      <c r="J247" s="2"/>
      <c r="K247" s="26"/>
      <c r="L247" s="26"/>
    </row>
    <row r="248" spans="1:12" x14ac:dyDescent="0.3">
      <c r="A248" s="2"/>
      <c r="B248" s="2"/>
      <c r="D248" s="2" t="s">
        <v>10</v>
      </c>
      <c r="E248" s="2">
        <v>2</v>
      </c>
      <c r="F248" s="7">
        <v>9000</v>
      </c>
      <c r="G248" s="7">
        <f t="shared" si="21"/>
        <v>18000</v>
      </c>
      <c r="H248" s="26"/>
      <c r="I248" s="26">
        <f>G248</f>
        <v>18000</v>
      </c>
      <c r="J248" s="2"/>
      <c r="K248" s="26"/>
      <c r="L248" s="26"/>
    </row>
    <row r="249" spans="1:12" ht="15" thickBot="1" x14ac:dyDescent="0.35">
      <c r="A249" s="2"/>
      <c r="B249" s="2"/>
      <c r="D249" s="24" t="s">
        <v>0</v>
      </c>
      <c r="E249" s="8"/>
      <c r="F249" s="7"/>
      <c r="G249" s="23">
        <f>G243+G244+G245+G246+G247+G248</f>
        <v>63400</v>
      </c>
      <c r="H249" s="26"/>
      <c r="I249" s="21">
        <f>I242+I241+I243+I244+I245+I246+I247+I248</f>
        <v>223200</v>
      </c>
      <c r="J249" s="2"/>
      <c r="K249" s="26"/>
      <c r="L249" s="21">
        <f>I249</f>
        <v>223200</v>
      </c>
    </row>
    <row r="250" spans="1:12" ht="15" thickTop="1" x14ac:dyDescent="0.3">
      <c r="A250" s="17"/>
      <c r="B250" s="17"/>
      <c r="C250" s="17"/>
      <c r="D250" s="17"/>
      <c r="E250" s="19"/>
      <c r="F250" s="18"/>
      <c r="G250" s="18"/>
      <c r="H250" s="16"/>
      <c r="I250" s="16"/>
      <c r="J250" s="17"/>
      <c r="K250" s="16"/>
      <c r="L250" s="16"/>
    </row>
    <row r="251" spans="1:12" x14ac:dyDescent="0.3">
      <c r="A251" s="2"/>
      <c r="B251" s="2">
        <v>25</v>
      </c>
      <c r="C251" s="46" t="s">
        <v>430</v>
      </c>
      <c r="D251" s="47" t="s">
        <v>431</v>
      </c>
      <c r="E251" s="8">
        <v>1</v>
      </c>
      <c r="F251" s="7"/>
      <c r="G251" s="7"/>
      <c r="H251" s="26">
        <v>5000</v>
      </c>
      <c r="I251" s="20">
        <f>H251*8</f>
        <v>40000</v>
      </c>
      <c r="J251" s="2"/>
      <c r="K251" s="26"/>
      <c r="L251" s="26"/>
    </row>
    <row r="252" spans="1:12" x14ac:dyDescent="0.3">
      <c r="A252" s="2"/>
      <c r="B252" s="2"/>
      <c r="C252" s="46"/>
      <c r="D252" s="47" t="s">
        <v>432</v>
      </c>
      <c r="E252" s="8"/>
      <c r="F252" s="7"/>
      <c r="G252" s="7"/>
      <c r="H252" s="26"/>
      <c r="I252" s="20"/>
      <c r="J252" s="2"/>
      <c r="K252" s="26"/>
      <c r="L252" s="26"/>
    </row>
    <row r="253" spans="1:12" x14ac:dyDescent="0.3">
      <c r="A253" s="2"/>
      <c r="B253" s="2"/>
      <c r="C253" s="30"/>
      <c r="D253" s="2" t="s">
        <v>16</v>
      </c>
      <c r="E253" s="2">
        <v>2</v>
      </c>
      <c r="F253" s="7">
        <v>10000</v>
      </c>
      <c r="G253" s="7">
        <f t="shared" ref="G253:G258" si="22">E253*F253</f>
        <v>20000</v>
      </c>
      <c r="H253" s="20"/>
      <c r="I253" s="26">
        <f>G253*8</f>
        <v>160000</v>
      </c>
      <c r="J253" s="2"/>
      <c r="K253" s="26"/>
      <c r="L253" s="26"/>
    </row>
    <row r="254" spans="1:12" x14ac:dyDescent="0.3">
      <c r="A254" s="2"/>
      <c r="B254" s="2"/>
      <c r="C254" s="30"/>
      <c r="D254" s="2" t="s">
        <v>15</v>
      </c>
      <c r="E254" s="2">
        <v>2</v>
      </c>
      <c r="F254" s="7">
        <v>500</v>
      </c>
      <c r="G254" s="7">
        <f t="shared" si="22"/>
        <v>1000</v>
      </c>
      <c r="H254" s="20"/>
      <c r="I254" s="26">
        <f>G254*8</f>
        <v>8000</v>
      </c>
      <c r="J254" s="2"/>
      <c r="K254" s="26"/>
      <c r="L254" s="26"/>
    </row>
    <row r="255" spans="1:12" x14ac:dyDescent="0.3">
      <c r="A255" s="2"/>
      <c r="B255" s="2"/>
      <c r="C255" s="30"/>
      <c r="D255" s="2" t="s">
        <v>56</v>
      </c>
      <c r="E255" s="2">
        <v>2</v>
      </c>
      <c r="F255" s="7">
        <v>200</v>
      </c>
      <c r="G255" s="7">
        <f t="shared" si="22"/>
        <v>400</v>
      </c>
      <c r="H255" s="20"/>
      <c r="I255" s="26">
        <f>G255*8</f>
        <v>3200</v>
      </c>
      <c r="J255" s="2"/>
      <c r="K255" s="26"/>
      <c r="L255" s="26"/>
    </row>
    <row r="256" spans="1:12" x14ac:dyDescent="0.3">
      <c r="A256" s="2"/>
      <c r="B256" s="2"/>
      <c r="C256" s="30"/>
      <c r="D256" s="2" t="s">
        <v>3</v>
      </c>
      <c r="E256" s="2">
        <v>2</v>
      </c>
      <c r="F256" s="7">
        <v>2000</v>
      </c>
      <c r="G256" s="7">
        <f t="shared" si="22"/>
        <v>4000</v>
      </c>
      <c r="H256" s="20"/>
      <c r="I256" s="26">
        <f>G256*8</f>
        <v>32000</v>
      </c>
      <c r="J256" s="2"/>
      <c r="K256" s="26"/>
      <c r="L256" s="26"/>
    </row>
    <row r="257" spans="1:12" x14ac:dyDescent="0.3">
      <c r="A257" s="2"/>
      <c r="B257" s="2"/>
      <c r="D257" s="2" t="s">
        <v>14</v>
      </c>
      <c r="E257" s="2">
        <v>2</v>
      </c>
      <c r="F257" s="7">
        <v>17000</v>
      </c>
      <c r="G257" s="7">
        <f t="shared" si="22"/>
        <v>34000</v>
      </c>
      <c r="H257" s="2"/>
      <c r="I257" s="26">
        <f>G257</f>
        <v>34000</v>
      </c>
      <c r="J257" s="2"/>
      <c r="K257" s="26"/>
      <c r="L257" s="26"/>
    </row>
    <row r="258" spans="1:12" x14ac:dyDescent="0.3">
      <c r="A258" s="2"/>
      <c r="B258" s="2"/>
      <c r="D258" s="2" t="s">
        <v>10</v>
      </c>
      <c r="E258" s="2">
        <v>2</v>
      </c>
      <c r="F258" s="7">
        <v>9000</v>
      </c>
      <c r="G258" s="7">
        <f t="shared" si="22"/>
        <v>18000</v>
      </c>
      <c r="H258" s="26"/>
      <c r="I258" s="26">
        <f>G258</f>
        <v>18000</v>
      </c>
      <c r="J258" s="2"/>
      <c r="K258" s="26"/>
      <c r="L258" s="26"/>
    </row>
    <row r="259" spans="1:12" ht="15" thickBot="1" x14ac:dyDescent="0.35">
      <c r="A259" s="2"/>
      <c r="B259" s="2"/>
      <c r="D259" s="24" t="s">
        <v>0</v>
      </c>
      <c r="E259" s="8"/>
      <c r="F259" s="7"/>
      <c r="G259" s="23">
        <f>G253+G254+G255+G256+G257+G258</f>
        <v>77400</v>
      </c>
      <c r="H259" s="26"/>
      <c r="I259" s="21">
        <f>I251+I253+I254+I255+I256+I257+I258</f>
        <v>295200</v>
      </c>
      <c r="J259" s="2"/>
      <c r="K259" s="26"/>
      <c r="L259" s="21">
        <f>I259</f>
        <v>295200</v>
      </c>
    </row>
    <row r="260" spans="1:12" ht="15" thickTop="1" x14ac:dyDescent="0.3">
      <c r="A260" s="17"/>
      <c r="B260" s="17"/>
      <c r="C260" s="17"/>
      <c r="D260" s="17"/>
      <c r="E260" s="19"/>
      <c r="F260" s="18"/>
      <c r="G260" s="18"/>
      <c r="H260" s="16"/>
      <c r="I260" s="16"/>
      <c r="J260" s="17"/>
      <c r="K260" s="16"/>
      <c r="L260" s="16"/>
    </row>
    <row r="261" spans="1:12" x14ac:dyDescent="0.3">
      <c r="A261" s="2"/>
      <c r="B261" s="2">
        <v>26</v>
      </c>
      <c r="C261" s="46" t="s">
        <v>110</v>
      </c>
      <c r="D261" s="47" t="s">
        <v>111</v>
      </c>
      <c r="E261" s="8">
        <v>1</v>
      </c>
      <c r="F261" s="7"/>
      <c r="G261" s="7"/>
      <c r="H261" s="26">
        <v>5000</v>
      </c>
      <c r="I261" s="20">
        <f>H261*8</f>
        <v>40000</v>
      </c>
      <c r="J261" s="2"/>
      <c r="K261" s="26">
        <f t="shared" ref="K261:K271" si="23">I261/2</f>
        <v>20000</v>
      </c>
      <c r="L261" s="26"/>
    </row>
    <row r="262" spans="1:12" x14ac:dyDescent="0.3">
      <c r="A262" s="2"/>
      <c r="B262" s="2">
        <v>27</v>
      </c>
      <c r="C262" s="46" t="s">
        <v>112</v>
      </c>
      <c r="D262" s="47" t="s">
        <v>111</v>
      </c>
      <c r="E262" s="8">
        <v>1</v>
      </c>
      <c r="F262" s="7"/>
      <c r="G262" s="7"/>
      <c r="H262" s="26">
        <v>5000</v>
      </c>
      <c r="I262" s="20">
        <f>H262*8</f>
        <v>40000</v>
      </c>
      <c r="J262" s="2"/>
      <c r="K262" s="26">
        <f t="shared" si="23"/>
        <v>20000</v>
      </c>
      <c r="L262" s="26"/>
    </row>
    <row r="263" spans="1:12" x14ac:dyDescent="0.3">
      <c r="A263" s="2"/>
      <c r="B263" s="2"/>
      <c r="C263" s="46"/>
      <c r="D263" s="2" t="s">
        <v>16</v>
      </c>
      <c r="E263" s="2">
        <v>2</v>
      </c>
      <c r="F263" s="26">
        <v>15000</v>
      </c>
      <c r="G263" s="26">
        <f>F263*E263</f>
        <v>30000</v>
      </c>
      <c r="H263" s="26"/>
      <c r="I263" s="26">
        <f t="shared" ref="I263:I269" si="24">G263*8</f>
        <v>240000</v>
      </c>
      <c r="J263" s="2"/>
      <c r="K263" s="26">
        <f t="shared" si="23"/>
        <v>120000</v>
      </c>
      <c r="L263" s="26"/>
    </row>
    <row r="264" spans="1:12" x14ac:dyDescent="0.3">
      <c r="A264" s="2"/>
      <c r="B264" s="2"/>
      <c r="C264" s="46"/>
      <c r="D264" s="2" t="s">
        <v>15</v>
      </c>
      <c r="E264" s="2">
        <v>2</v>
      </c>
      <c r="F264" s="26">
        <v>500</v>
      </c>
      <c r="G264" s="26">
        <f>F264*E264</f>
        <v>1000</v>
      </c>
      <c r="H264" s="26"/>
      <c r="I264" s="26">
        <f t="shared" si="24"/>
        <v>8000</v>
      </c>
      <c r="J264" s="2"/>
      <c r="K264" s="26">
        <f t="shared" si="23"/>
        <v>4000</v>
      </c>
      <c r="L264" s="26"/>
    </row>
    <row r="265" spans="1:12" x14ac:dyDescent="0.3">
      <c r="A265" s="2"/>
      <c r="B265" s="2"/>
      <c r="C265" s="46"/>
      <c r="D265" s="2" t="s">
        <v>22</v>
      </c>
      <c r="E265" s="2">
        <v>2</v>
      </c>
      <c r="F265" s="26">
        <v>5000</v>
      </c>
      <c r="G265" s="26">
        <f>F265*E265</f>
        <v>10000</v>
      </c>
      <c r="H265" s="26"/>
      <c r="I265" s="26">
        <f t="shared" si="24"/>
        <v>80000</v>
      </c>
      <c r="J265" s="2"/>
      <c r="K265" s="26">
        <f t="shared" si="23"/>
        <v>40000</v>
      </c>
      <c r="L265" s="26"/>
    </row>
    <row r="266" spans="1:12" x14ac:dyDescent="0.3">
      <c r="A266" s="2"/>
      <c r="B266" s="2"/>
      <c r="C266" s="30"/>
      <c r="D266" s="2" t="s">
        <v>21</v>
      </c>
      <c r="E266" s="2">
        <v>2</v>
      </c>
      <c r="F266" s="26">
        <v>1000</v>
      </c>
      <c r="G266" s="26">
        <f>F266*E266</f>
        <v>2000</v>
      </c>
      <c r="H266" s="26"/>
      <c r="I266" s="26">
        <f t="shared" si="24"/>
        <v>16000</v>
      </c>
      <c r="J266" s="2"/>
      <c r="K266" s="26">
        <f t="shared" si="23"/>
        <v>8000</v>
      </c>
      <c r="L266" s="26"/>
    </row>
    <row r="267" spans="1:12" x14ac:dyDescent="0.3">
      <c r="A267" s="2"/>
      <c r="B267" s="2"/>
      <c r="D267" s="26" t="s">
        <v>20</v>
      </c>
      <c r="E267" s="2">
        <v>2</v>
      </c>
      <c r="F267" s="26">
        <v>10000</v>
      </c>
      <c r="G267" s="26">
        <f>F267*E267</f>
        <v>20000</v>
      </c>
      <c r="H267" s="2"/>
      <c r="I267" s="26">
        <f t="shared" si="24"/>
        <v>160000</v>
      </c>
      <c r="J267" s="2"/>
      <c r="K267" s="26">
        <f t="shared" si="23"/>
        <v>80000</v>
      </c>
      <c r="L267" s="26"/>
    </row>
    <row r="268" spans="1:12" x14ac:dyDescent="0.3">
      <c r="A268" s="2"/>
      <c r="B268" s="2"/>
      <c r="D268" s="2" t="s">
        <v>4</v>
      </c>
      <c r="E268" s="2">
        <v>2</v>
      </c>
      <c r="F268" s="7">
        <v>200</v>
      </c>
      <c r="G268" s="7">
        <f>E268*F268</f>
        <v>400</v>
      </c>
      <c r="H268" s="26"/>
      <c r="I268" s="26">
        <f t="shared" si="24"/>
        <v>3200</v>
      </c>
      <c r="J268" s="2"/>
      <c r="K268" s="26">
        <f t="shared" si="23"/>
        <v>1600</v>
      </c>
      <c r="L268" s="26"/>
    </row>
    <row r="269" spans="1:12" x14ac:dyDescent="0.3">
      <c r="A269" s="2"/>
      <c r="B269" s="2"/>
      <c r="D269" s="2" t="s">
        <v>3</v>
      </c>
      <c r="E269" s="2">
        <v>2</v>
      </c>
      <c r="F269" s="7">
        <v>2000</v>
      </c>
      <c r="G269" s="7">
        <f>E269*F269</f>
        <v>4000</v>
      </c>
      <c r="H269" s="26"/>
      <c r="I269" s="26">
        <f t="shared" si="24"/>
        <v>32000</v>
      </c>
      <c r="J269" s="2"/>
      <c r="K269" s="26">
        <f t="shared" si="23"/>
        <v>16000</v>
      </c>
      <c r="L269" s="26"/>
    </row>
    <row r="270" spans="1:12" x14ac:dyDescent="0.3">
      <c r="A270" s="2"/>
      <c r="B270" s="2"/>
      <c r="D270" s="2" t="s">
        <v>14</v>
      </c>
      <c r="E270" s="2">
        <v>2</v>
      </c>
      <c r="F270" s="7">
        <v>17000</v>
      </c>
      <c r="G270" s="7">
        <f>E270*F270</f>
        <v>34000</v>
      </c>
      <c r="H270" s="26"/>
      <c r="I270" s="26">
        <f>G270</f>
        <v>34000</v>
      </c>
      <c r="J270" s="2"/>
      <c r="K270" s="26">
        <f t="shared" si="23"/>
        <v>17000</v>
      </c>
      <c r="L270" s="26"/>
    </row>
    <row r="271" spans="1:12" x14ac:dyDescent="0.3">
      <c r="A271" s="2"/>
      <c r="B271" s="2"/>
      <c r="D271" s="2" t="s">
        <v>10</v>
      </c>
      <c r="E271" s="2">
        <v>2</v>
      </c>
      <c r="F271" s="7">
        <v>9000</v>
      </c>
      <c r="G271" s="7">
        <f>E271*F271</f>
        <v>18000</v>
      </c>
      <c r="H271" s="26"/>
      <c r="I271" s="26">
        <f>G271</f>
        <v>18000</v>
      </c>
      <c r="J271" s="2"/>
      <c r="K271" s="26">
        <f t="shared" si="23"/>
        <v>9000</v>
      </c>
      <c r="L271" s="26"/>
    </row>
    <row r="272" spans="1:12" ht="15" thickBot="1" x14ac:dyDescent="0.35">
      <c r="A272" s="2"/>
      <c r="B272" s="2"/>
      <c r="D272" s="24" t="s">
        <v>0</v>
      </c>
      <c r="E272" s="8"/>
      <c r="F272" s="7"/>
      <c r="G272" s="23">
        <f>G263+G264+G265+G266+G267+G268+G269+G270+G271</f>
        <v>119400</v>
      </c>
      <c r="H272" s="26"/>
      <c r="I272" s="21">
        <f>I261+I262+I263+I264+I265+I266+I267+I268+I269+I270+I271</f>
        <v>671200</v>
      </c>
      <c r="J272" s="26"/>
      <c r="K272" s="21">
        <f>K261+K262+K263+K264+K265+K266+K267+K268+K269+K270+K271</f>
        <v>335600</v>
      </c>
      <c r="L272" s="21">
        <f>K272</f>
        <v>335600</v>
      </c>
    </row>
    <row r="273" spans="1:12" ht="15" thickTop="1" x14ac:dyDescent="0.3">
      <c r="A273" s="17"/>
      <c r="B273" s="17"/>
      <c r="C273" s="17"/>
      <c r="D273" s="17"/>
      <c r="E273" s="19"/>
      <c r="F273" s="18"/>
      <c r="G273" s="18"/>
      <c r="H273" s="16"/>
      <c r="I273" s="16"/>
      <c r="J273" s="17"/>
      <c r="K273" s="16"/>
      <c r="L273" s="16"/>
    </row>
    <row r="274" spans="1:12" x14ac:dyDescent="0.3">
      <c r="A274" s="2"/>
      <c r="B274" s="2">
        <v>28</v>
      </c>
      <c r="C274" s="46" t="s">
        <v>421</v>
      </c>
      <c r="D274" s="46" t="s">
        <v>433</v>
      </c>
      <c r="E274" s="8">
        <v>1</v>
      </c>
      <c r="F274" s="7"/>
      <c r="G274" s="7"/>
      <c r="H274" s="26">
        <v>5000</v>
      </c>
      <c r="I274" s="20">
        <f t="shared" ref="I274:I283" si="25">H274*8</f>
        <v>40000</v>
      </c>
      <c r="J274" s="2"/>
      <c r="K274" s="26"/>
      <c r="L274" s="26"/>
    </row>
    <row r="275" spans="1:12" x14ac:dyDescent="0.3">
      <c r="A275" s="2"/>
      <c r="B275" s="2">
        <v>29</v>
      </c>
      <c r="C275" s="46" t="s">
        <v>423</v>
      </c>
      <c r="D275" s="46" t="s">
        <v>433</v>
      </c>
      <c r="E275" s="8">
        <v>1</v>
      </c>
      <c r="F275" s="7"/>
      <c r="G275" s="7"/>
      <c r="H275" s="26">
        <v>5000</v>
      </c>
      <c r="I275" s="20">
        <f t="shared" si="25"/>
        <v>40000</v>
      </c>
      <c r="J275" s="2"/>
      <c r="K275" s="26"/>
      <c r="L275" s="26"/>
    </row>
    <row r="276" spans="1:12" x14ac:dyDescent="0.3">
      <c r="A276" s="2"/>
      <c r="B276" s="2">
        <v>30</v>
      </c>
      <c r="C276" s="46" t="s">
        <v>424</v>
      </c>
      <c r="D276" s="46" t="s">
        <v>433</v>
      </c>
      <c r="E276" s="8">
        <v>1</v>
      </c>
      <c r="F276" s="7"/>
      <c r="G276" s="7"/>
      <c r="H276" s="26">
        <v>5000</v>
      </c>
      <c r="I276" s="20">
        <f t="shared" si="25"/>
        <v>40000</v>
      </c>
      <c r="J276" s="2"/>
      <c r="K276" s="26"/>
      <c r="L276" s="26"/>
    </row>
    <row r="277" spans="1:12" x14ac:dyDescent="0.3">
      <c r="A277" s="2"/>
      <c r="B277" s="2">
        <v>31</v>
      </c>
      <c r="C277" s="46" t="s">
        <v>425</v>
      </c>
      <c r="D277" s="46" t="s">
        <v>433</v>
      </c>
      <c r="E277" s="8">
        <v>1</v>
      </c>
      <c r="F277" s="7"/>
      <c r="G277" s="7"/>
      <c r="H277" s="26">
        <v>5000</v>
      </c>
      <c r="I277" s="20">
        <f t="shared" si="25"/>
        <v>40000</v>
      </c>
      <c r="J277" s="2"/>
      <c r="K277" s="26"/>
      <c r="L277" s="26"/>
    </row>
    <row r="278" spans="1:12" x14ac:dyDescent="0.3">
      <c r="A278" s="2"/>
      <c r="B278" s="2">
        <v>32</v>
      </c>
      <c r="C278" s="46" t="s">
        <v>426</v>
      </c>
      <c r="D278" s="46" t="s">
        <v>433</v>
      </c>
      <c r="E278" s="8">
        <v>1</v>
      </c>
      <c r="F278" s="7"/>
      <c r="G278" s="7"/>
      <c r="H278" s="26">
        <v>5000</v>
      </c>
      <c r="I278" s="20">
        <f t="shared" si="25"/>
        <v>40000</v>
      </c>
      <c r="J278" s="2"/>
      <c r="K278" s="26"/>
      <c r="L278" s="26"/>
    </row>
    <row r="279" spans="1:12" x14ac:dyDescent="0.3">
      <c r="A279" s="2"/>
      <c r="B279" s="2">
        <v>33</v>
      </c>
      <c r="C279" s="46" t="s">
        <v>434</v>
      </c>
      <c r="D279" s="46" t="s">
        <v>433</v>
      </c>
      <c r="E279" s="8">
        <v>1</v>
      </c>
      <c r="F279" s="7"/>
      <c r="G279" s="7"/>
      <c r="H279" s="26">
        <v>5000</v>
      </c>
      <c r="I279" s="20">
        <f t="shared" si="25"/>
        <v>40000</v>
      </c>
      <c r="J279" s="2"/>
      <c r="K279" s="26"/>
      <c r="L279" s="26"/>
    </row>
    <row r="280" spans="1:12" x14ac:dyDescent="0.3">
      <c r="A280" s="2"/>
      <c r="B280" s="2">
        <v>34</v>
      </c>
      <c r="C280" s="46" t="s">
        <v>435</v>
      </c>
      <c r="D280" s="46" t="s">
        <v>433</v>
      </c>
      <c r="E280" s="8">
        <v>1</v>
      </c>
      <c r="F280" s="7"/>
      <c r="G280" s="7"/>
      <c r="H280" s="26">
        <v>5000</v>
      </c>
      <c r="I280" s="20">
        <f t="shared" si="25"/>
        <v>40000</v>
      </c>
      <c r="J280" s="2"/>
      <c r="K280" s="26"/>
      <c r="L280" s="26"/>
    </row>
    <row r="281" spans="1:12" x14ac:dyDescent="0.3">
      <c r="A281" s="2"/>
      <c r="B281" s="2">
        <v>35</v>
      </c>
      <c r="C281" s="46" t="s">
        <v>436</v>
      </c>
      <c r="D281" s="46" t="s">
        <v>433</v>
      </c>
      <c r="E281" s="8">
        <v>1</v>
      </c>
      <c r="F281" s="7"/>
      <c r="G281" s="7"/>
      <c r="H281" s="26">
        <v>5000</v>
      </c>
      <c r="I281" s="20">
        <f t="shared" si="25"/>
        <v>40000</v>
      </c>
      <c r="J281" s="2"/>
      <c r="K281" s="26"/>
      <c r="L281" s="26"/>
    </row>
    <row r="282" spans="1:12" x14ac:dyDescent="0.3">
      <c r="A282" s="2"/>
      <c r="B282" s="2">
        <v>36</v>
      </c>
      <c r="C282" s="46" t="s">
        <v>437</v>
      </c>
      <c r="D282" s="46" t="s">
        <v>433</v>
      </c>
      <c r="E282" s="8">
        <v>1</v>
      </c>
      <c r="F282" s="7"/>
      <c r="G282" s="7"/>
      <c r="H282" s="26">
        <v>5000</v>
      </c>
      <c r="I282" s="20">
        <f t="shared" si="25"/>
        <v>40000</v>
      </c>
      <c r="J282" s="2"/>
      <c r="K282" s="26"/>
      <c r="L282" s="26"/>
    </row>
    <row r="283" spans="1:12" x14ac:dyDescent="0.3">
      <c r="A283" s="2"/>
      <c r="B283" s="2">
        <v>37</v>
      </c>
      <c r="C283" s="46" t="s">
        <v>438</v>
      </c>
      <c r="D283" s="46" t="s">
        <v>433</v>
      </c>
      <c r="E283" s="8">
        <v>1</v>
      </c>
      <c r="F283" s="7"/>
      <c r="G283" s="7"/>
      <c r="H283" s="26">
        <v>5000</v>
      </c>
      <c r="I283" s="20">
        <f t="shared" si="25"/>
        <v>40000</v>
      </c>
      <c r="J283" s="2"/>
      <c r="K283" s="26"/>
      <c r="L283" s="26"/>
    </row>
    <row r="284" spans="1:12" x14ac:dyDescent="0.3">
      <c r="A284" s="2"/>
      <c r="B284" s="2"/>
      <c r="C284" s="30"/>
      <c r="D284" s="2" t="s">
        <v>16</v>
      </c>
      <c r="E284" s="2">
        <v>10</v>
      </c>
      <c r="F284" s="7">
        <v>4000</v>
      </c>
      <c r="G284" s="7">
        <f t="shared" ref="G284:G289" si="26">E284*F284</f>
        <v>40000</v>
      </c>
      <c r="H284" s="26"/>
      <c r="I284" s="26">
        <f>G284*8</f>
        <v>320000</v>
      </c>
      <c r="J284" s="2"/>
      <c r="K284" s="26"/>
      <c r="L284" s="26"/>
    </row>
    <row r="285" spans="1:12" x14ac:dyDescent="0.3">
      <c r="A285" s="2"/>
      <c r="B285" s="2"/>
      <c r="D285" s="2" t="s">
        <v>15</v>
      </c>
      <c r="E285" s="2">
        <v>10</v>
      </c>
      <c r="F285" s="7">
        <v>500</v>
      </c>
      <c r="G285" s="7">
        <f t="shared" si="26"/>
        <v>5000</v>
      </c>
      <c r="H285" s="26"/>
      <c r="I285" s="26">
        <f>G285*8</f>
        <v>40000</v>
      </c>
      <c r="J285" s="2"/>
      <c r="K285" s="26"/>
      <c r="L285" s="26"/>
    </row>
    <row r="286" spans="1:12" x14ac:dyDescent="0.3">
      <c r="A286" s="2"/>
      <c r="B286" s="2"/>
      <c r="D286" s="2" t="s">
        <v>56</v>
      </c>
      <c r="E286" s="2">
        <v>10</v>
      </c>
      <c r="F286" s="7">
        <v>200</v>
      </c>
      <c r="G286" s="7">
        <f t="shared" si="26"/>
        <v>2000</v>
      </c>
      <c r="H286" s="2"/>
      <c r="I286" s="26">
        <f>G286*8</f>
        <v>16000</v>
      </c>
      <c r="J286" s="2"/>
      <c r="K286" s="26"/>
      <c r="L286" s="26"/>
    </row>
    <row r="287" spans="1:12" x14ac:dyDescent="0.3">
      <c r="A287" s="2"/>
      <c r="B287" s="2"/>
      <c r="D287" s="2" t="s">
        <v>3</v>
      </c>
      <c r="E287" s="2">
        <v>10</v>
      </c>
      <c r="F287" s="7">
        <v>2000</v>
      </c>
      <c r="G287" s="7">
        <f t="shared" si="26"/>
        <v>20000</v>
      </c>
      <c r="H287" s="2"/>
      <c r="I287" s="26">
        <f>G287*8</f>
        <v>160000</v>
      </c>
      <c r="J287" s="2"/>
      <c r="K287" s="26"/>
      <c r="L287" s="26"/>
    </row>
    <row r="288" spans="1:12" x14ac:dyDescent="0.3">
      <c r="A288" s="2"/>
      <c r="B288" s="2"/>
      <c r="D288" s="2" t="s">
        <v>14</v>
      </c>
      <c r="E288" s="2">
        <v>10</v>
      </c>
      <c r="F288" s="7">
        <v>17000</v>
      </c>
      <c r="G288" s="7">
        <f t="shared" si="26"/>
        <v>170000</v>
      </c>
      <c r="H288" s="2"/>
      <c r="I288" s="26">
        <f>G288</f>
        <v>170000</v>
      </c>
      <c r="J288" s="2"/>
      <c r="K288" s="26"/>
      <c r="L288" s="26"/>
    </row>
    <row r="289" spans="1:12" x14ac:dyDescent="0.3">
      <c r="A289" s="2"/>
      <c r="B289" s="2"/>
      <c r="D289" s="2" t="s">
        <v>10</v>
      </c>
      <c r="E289" s="2">
        <v>10</v>
      </c>
      <c r="F289" s="7">
        <v>9000</v>
      </c>
      <c r="G289" s="7">
        <f t="shared" si="26"/>
        <v>90000</v>
      </c>
      <c r="H289" s="2"/>
      <c r="I289" s="26">
        <f>G289</f>
        <v>90000</v>
      </c>
      <c r="J289" s="2"/>
      <c r="K289" s="26"/>
      <c r="L289" s="26"/>
    </row>
    <row r="290" spans="1:12" ht="15" thickBot="1" x14ac:dyDescent="0.35">
      <c r="A290" s="2"/>
      <c r="B290" s="2"/>
      <c r="D290" s="24" t="s">
        <v>0</v>
      </c>
      <c r="E290" s="8"/>
      <c r="F290" s="7"/>
      <c r="G290" s="23">
        <f>G284+G285+G286+G287+G288+G289</f>
        <v>327000</v>
      </c>
      <c r="H290" s="2"/>
      <c r="I290" s="21">
        <f>I274+I275+I276+I277+I278+I279+I280+I281+I282+I283+I284+I285+I286+I287+I288+I289</f>
        <v>1196000</v>
      </c>
      <c r="J290" s="2"/>
      <c r="K290" s="26"/>
      <c r="L290" s="21">
        <f>I290</f>
        <v>1196000</v>
      </c>
    </row>
    <row r="291" spans="1:12" ht="15" thickTop="1" x14ac:dyDescent="0.3">
      <c r="A291" s="17"/>
      <c r="B291" s="17"/>
      <c r="C291" s="17"/>
      <c r="D291" s="17"/>
      <c r="E291" s="19"/>
      <c r="F291" s="18"/>
      <c r="G291" s="18"/>
      <c r="H291" s="16"/>
      <c r="I291" s="16"/>
      <c r="J291" s="17"/>
      <c r="K291" s="16"/>
      <c r="L291" s="16"/>
    </row>
    <row r="292" spans="1:12" x14ac:dyDescent="0.3">
      <c r="A292" s="2">
        <v>34</v>
      </c>
      <c r="C292" s="30" t="s">
        <v>7</v>
      </c>
      <c r="D292" s="30" t="s">
        <v>13</v>
      </c>
      <c r="E292" s="8">
        <v>1</v>
      </c>
      <c r="F292" s="26"/>
      <c r="G292" s="7"/>
      <c r="H292" s="26">
        <v>10000</v>
      </c>
      <c r="I292" s="20">
        <f>H292*8</f>
        <v>80000</v>
      </c>
      <c r="J292" s="2" t="s">
        <v>1</v>
      </c>
      <c r="K292" s="26">
        <f>I292/2</f>
        <v>40000</v>
      </c>
      <c r="L292" s="26"/>
    </row>
    <row r="293" spans="1:12" x14ac:dyDescent="0.3">
      <c r="A293" s="2"/>
      <c r="C293" s="30"/>
      <c r="D293" s="46" t="s">
        <v>109</v>
      </c>
      <c r="E293" s="8"/>
      <c r="F293" s="26"/>
      <c r="G293" s="7"/>
      <c r="H293" s="26"/>
      <c r="I293" s="20"/>
      <c r="J293" s="2"/>
      <c r="K293" s="26"/>
      <c r="L293" s="26"/>
    </row>
    <row r="294" spans="1:12" x14ac:dyDescent="0.3">
      <c r="A294" s="2"/>
      <c r="B294" s="2"/>
      <c r="C294" s="25"/>
      <c r="D294" s="2" t="s">
        <v>12</v>
      </c>
      <c r="E294" s="8">
        <v>1</v>
      </c>
      <c r="F294" s="26">
        <v>3000</v>
      </c>
      <c r="G294" s="26">
        <f>F294*E294</f>
        <v>3000</v>
      </c>
      <c r="H294" s="26"/>
      <c r="I294" s="26">
        <f>G294*8</f>
        <v>24000</v>
      </c>
      <c r="J294" s="2" t="s">
        <v>1</v>
      </c>
      <c r="K294" s="26">
        <f>I294/2</f>
        <v>12000</v>
      </c>
      <c r="L294" s="26"/>
    </row>
    <row r="295" spans="1:12" x14ac:dyDescent="0.3">
      <c r="A295" s="2"/>
      <c r="B295" s="2"/>
      <c r="C295" s="25"/>
      <c r="D295" s="2" t="s">
        <v>4</v>
      </c>
      <c r="E295" s="8">
        <v>1</v>
      </c>
      <c r="F295" s="7">
        <v>200</v>
      </c>
      <c r="G295" s="7">
        <f>E295*F295</f>
        <v>200</v>
      </c>
      <c r="H295" s="26"/>
      <c r="I295" s="26">
        <f>G295*8</f>
        <v>1600</v>
      </c>
      <c r="J295" s="2" t="s">
        <v>1</v>
      </c>
      <c r="K295" s="26">
        <f>I153/2</f>
        <v>24000</v>
      </c>
      <c r="L295" s="26"/>
    </row>
    <row r="296" spans="1:12" x14ac:dyDescent="0.3">
      <c r="A296" s="2"/>
      <c r="B296" s="2"/>
      <c r="C296" s="25"/>
      <c r="D296" s="2" t="s">
        <v>3</v>
      </c>
      <c r="E296" s="8">
        <v>1</v>
      </c>
      <c r="F296" s="7">
        <v>2000</v>
      </c>
      <c r="G296" s="7">
        <f>E296*F296</f>
        <v>2000</v>
      </c>
      <c r="H296" s="26"/>
      <c r="I296" s="26">
        <f>G296*8</f>
        <v>16000</v>
      </c>
      <c r="J296" s="2" t="s">
        <v>1</v>
      </c>
      <c r="K296" s="26">
        <f>G296/2</f>
        <v>1000</v>
      </c>
      <c r="L296" s="26"/>
    </row>
    <row r="297" spans="1:12" x14ac:dyDescent="0.3">
      <c r="A297" s="2"/>
      <c r="B297" s="2"/>
      <c r="C297" s="25"/>
      <c r="D297" s="2" t="s">
        <v>11</v>
      </c>
      <c r="E297" s="8">
        <v>1</v>
      </c>
      <c r="F297" s="7">
        <v>17000</v>
      </c>
      <c r="G297" s="7">
        <f>E297*F297</f>
        <v>17000</v>
      </c>
      <c r="H297" s="26"/>
      <c r="I297" s="26">
        <f>G297</f>
        <v>17000</v>
      </c>
      <c r="J297" s="2" t="s">
        <v>1</v>
      </c>
      <c r="K297" s="26">
        <f>I297/2</f>
        <v>8500</v>
      </c>
      <c r="L297" s="26"/>
    </row>
    <row r="298" spans="1:12" x14ac:dyDescent="0.3">
      <c r="A298" s="2"/>
      <c r="B298" s="2"/>
      <c r="C298" s="25"/>
      <c r="D298" s="2" t="s">
        <v>10</v>
      </c>
      <c r="E298" s="8">
        <v>1</v>
      </c>
      <c r="F298" s="7">
        <v>9000</v>
      </c>
      <c r="G298" s="7">
        <f>E298*F298</f>
        <v>9000</v>
      </c>
      <c r="H298" s="26"/>
      <c r="I298" s="26">
        <f>G298</f>
        <v>9000</v>
      </c>
      <c r="J298" s="2" t="s">
        <v>9</v>
      </c>
      <c r="K298" s="26">
        <f>I298/2</f>
        <v>4500</v>
      </c>
      <c r="L298" s="26"/>
    </row>
    <row r="299" spans="1:12" ht="15" thickBot="1" x14ac:dyDescent="0.35">
      <c r="A299" s="2"/>
      <c r="B299" s="2"/>
      <c r="C299" s="25"/>
      <c r="D299" s="24" t="s">
        <v>8</v>
      </c>
      <c r="E299" s="8"/>
      <c r="F299" s="26"/>
      <c r="G299" s="23">
        <f>G294+G295+G296+G297+G298</f>
        <v>31200</v>
      </c>
      <c r="H299" s="26"/>
      <c r="I299" s="21">
        <f>I292+I294+I295+I296+I297+I298</f>
        <v>147600</v>
      </c>
      <c r="J299" s="2"/>
      <c r="K299" s="21">
        <f>K292+K294+K295+K296+K297+K298</f>
        <v>90000</v>
      </c>
      <c r="L299" s="21">
        <f>K299</f>
        <v>90000</v>
      </c>
    </row>
    <row r="300" spans="1:12" ht="15" thickTop="1" x14ac:dyDescent="0.3">
      <c r="A300" s="2"/>
      <c r="B300" s="2"/>
      <c r="C300" s="25"/>
      <c r="D300" s="17"/>
      <c r="E300" s="19"/>
      <c r="F300" s="18"/>
      <c r="G300" s="18"/>
      <c r="H300" s="16"/>
      <c r="I300" s="16"/>
      <c r="J300" s="17"/>
      <c r="K300" s="16"/>
      <c r="L300" s="16"/>
    </row>
    <row r="301" spans="1:12" x14ac:dyDescent="0.3">
      <c r="A301" s="2"/>
      <c r="B301" s="2"/>
      <c r="C301" s="30" t="s">
        <v>7</v>
      </c>
      <c r="D301" s="30" t="s">
        <v>6</v>
      </c>
      <c r="E301" s="8">
        <v>2</v>
      </c>
      <c r="F301" s="7"/>
      <c r="G301" s="7"/>
      <c r="H301" s="26">
        <v>10000</v>
      </c>
      <c r="I301" s="20">
        <f>H301*E301</f>
        <v>20000</v>
      </c>
      <c r="J301" s="2" t="s">
        <v>1</v>
      </c>
      <c r="K301" s="26">
        <f>I301/2</f>
        <v>10000</v>
      </c>
      <c r="L301" s="26"/>
    </row>
    <row r="302" spans="1:12" x14ac:dyDescent="0.3">
      <c r="A302" s="2"/>
      <c r="B302" s="2"/>
      <c r="C302" s="25"/>
      <c r="D302" s="2" t="s">
        <v>5</v>
      </c>
      <c r="E302" s="8">
        <v>2</v>
      </c>
      <c r="F302" s="7">
        <v>1000</v>
      </c>
      <c r="G302" s="7">
        <f>E302*F302</f>
        <v>2000</v>
      </c>
      <c r="H302" s="2"/>
      <c r="I302" s="26">
        <f>G302*2</f>
        <v>4000</v>
      </c>
      <c r="J302" s="2" t="s">
        <v>1</v>
      </c>
      <c r="K302" s="26">
        <f>G302/2</f>
        <v>1000</v>
      </c>
      <c r="L302" s="26"/>
    </row>
    <row r="303" spans="1:12" x14ac:dyDescent="0.3">
      <c r="A303" s="2"/>
      <c r="B303" s="2"/>
      <c r="C303" s="25"/>
      <c r="D303" s="2" t="s">
        <v>4</v>
      </c>
      <c r="E303" s="8">
        <v>2</v>
      </c>
      <c r="F303" s="7">
        <v>200</v>
      </c>
      <c r="G303" s="7">
        <f>E303*F303</f>
        <v>400</v>
      </c>
      <c r="H303" s="26"/>
      <c r="I303" s="26">
        <f>G303*2</f>
        <v>800</v>
      </c>
      <c r="J303" s="2" t="s">
        <v>1</v>
      </c>
      <c r="K303" s="26">
        <f>I303/2</f>
        <v>400</v>
      </c>
      <c r="L303" s="26"/>
    </row>
    <row r="304" spans="1:12" x14ac:dyDescent="0.3">
      <c r="A304" s="2"/>
      <c r="B304" s="2"/>
      <c r="C304" s="25"/>
      <c r="D304" s="2" t="s">
        <v>3</v>
      </c>
      <c r="E304" s="8">
        <v>2</v>
      </c>
      <c r="F304" s="7">
        <v>2000</v>
      </c>
      <c r="G304" s="7">
        <f>E304*F304</f>
        <v>4000</v>
      </c>
      <c r="H304" s="26"/>
      <c r="I304" s="26">
        <f>G304*2</f>
        <v>8000</v>
      </c>
      <c r="J304" s="2" t="s">
        <v>1</v>
      </c>
      <c r="K304" s="26">
        <f>I304/2</f>
        <v>4000</v>
      </c>
      <c r="L304" s="26"/>
    </row>
    <row r="305" spans="1:12" ht="15" thickBot="1" x14ac:dyDescent="0.35">
      <c r="A305" s="2"/>
      <c r="B305" s="2"/>
      <c r="C305" s="25"/>
      <c r="D305" s="22" t="s">
        <v>2</v>
      </c>
      <c r="E305" s="29"/>
      <c r="F305" s="28"/>
      <c r="G305" s="23">
        <f>G302+G303+G304</f>
        <v>6400</v>
      </c>
      <c r="H305" s="27"/>
      <c r="I305" s="21">
        <f>I301+I302+I303+I304</f>
        <v>32800</v>
      </c>
      <c r="J305" s="22"/>
      <c r="K305" s="21">
        <f>K301+K302+K303+K304</f>
        <v>15400</v>
      </c>
      <c r="L305" s="21">
        <f>K305</f>
        <v>15400</v>
      </c>
    </row>
    <row r="306" spans="1:12" ht="15" thickTop="1" x14ac:dyDescent="0.3">
      <c r="A306" s="2"/>
      <c r="B306" s="2"/>
      <c r="C306" s="25"/>
      <c r="D306" s="25"/>
      <c r="E306" s="62"/>
      <c r="F306" s="36"/>
      <c r="G306" s="36"/>
      <c r="H306" s="20"/>
      <c r="I306" s="20"/>
      <c r="J306" s="2"/>
      <c r="K306" s="20"/>
      <c r="L306" s="20"/>
    </row>
    <row r="307" spans="1:12" x14ac:dyDescent="0.3">
      <c r="A307" s="17"/>
      <c r="B307" s="17"/>
      <c r="C307" s="17"/>
      <c r="D307" s="17"/>
      <c r="E307" s="19"/>
      <c r="F307" s="18"/>
      <c r="G307" s="18"/>
      <c r="H307" s="16"/>
      <c r="I307" s="16"/>
      <c r="J307" s="17"/>
      <c r="K307" s="16"/>
      <c r="L307" s="16"/>
    </row>
    <row r="308" spans="1:12" s="63" customFormat="1" ht="21" x14ac:dyDescent="0.4">
      <c r="A308" s="50"/>
      <c r="B308" s="50"/>
      <c r="C308" s="50"/>
      <c r="D308" s="50" t="s">
        <v>1923</v>
      </c>
      <c r="E308" s="51"/>
      <c r="F308" s="14"/>
      <c r="G308" s="14"/>
      <c r="H308" s="50"/>
      <c r="I308" s="50"/>
      <c r="J308" s="50"/>
      <c r="K308" s="50"/>
      <c r="L308" s="52">
        <f>L312-L310</f>
        <v>2801700</v>
      </c>
    </row>
    <row r="309" spans="1:12" x14ac:dyDescent="0.3">
      <c r="A309" s="17"/>
      <c r="B309" s="17"/>
      <c r="C309" s="17"/>
      <c r="D309" s="17"/>
      <c r="E309" s="19"/>
      <c r="F309" s="18"/>
      <c r="G309" s="18"/>
      <c r="H309" s="16"/>
      <c r="I309" s="16"/>
      <c r="J309" s="17"/>
      <c r="K309" s="17"/>
      <c r="L309" s="17"/>
    </row>
    <row r="310" spans="1:12" ht="21" thickBot="1" x14ac:dyDescent="0.4">
      <c r="A310" s="2"/>
      <c r="B310" s="2"/>
      <c r="D310" s="13" t="s">
        <v>118</v>
      </c>
      <c r="H310" s="2"/>
      <c r="I310" s="2"/>
      <c r="J310" s="2"/>
      <c r="K310" s="2"/>
      <c r="L310" s="9">
        <f>L17+L31+L45+L67+L105+L120+L135+L146+L156+L169+L180+L194+L205+L216+L226+L239+L249+L259+L272+L290+L299+L305</f>
        <v>10198300</v>
      </c>
    </row>
    <row r="311" spans="1:12" ht="15" thickTop="1" x14ac:dyDescent="0.3">
      <c r="A311" s="17"/>
      <c r="B311" s="17"/>
      <c r="C311" s="17"/>
      <c r="D311" s="17"/>
      <c r="E311" s="19"/>
      <c r="F311" s="18"/>
      <c r="G311" s="18"/>
      <c r="H311" s="16"/>
      <c r="I311" s="16"/>
      <c r="J311" s="17"/>
      <c r="K311" s="17"/>
      <c r="L311" s="56"/>
    </row>
    <row r="312" spans="1:12" ht="21.6" thickBot="1" x14ac:dyDescent="0.4">
      <c r="A312" s="2"/>
      <c r="B312" s="2"/>
      <c r="D312" s="13" t="s">
        <v>1784</v>
      </c>
      <c r="E312" s="12"/>
      <c r="F312" s="11"/>
      <c r="G312" s="11"/>
      <c r="H312" s="10"/>
      <c r="I312" s="2"/>
      <c r="J312" s="15"/>
      <c r="K312" s="2"/>
      <c r="L312" s="9">
        <v>13000000</v>
      </c>
    </row>
    <row r="313" spans="1:12" ht="15" thickTop="1" x14ac:dyDescent="0.3">
      <c r="A313" s="17"/>
      <c r="B313" s="17"/>
      <c r="C313" s="17"/>
      <c r="D313" s="17"/>
      <c r="E313" s="19"/>
      <c r="F313" s="18"/>
      <c r="G313" s="18"/>
      <c r="H313" s="16"/>
      <c r="I313" s="16"/>
      <c r="J313" s="17"/>
      <c r="K313" s="17"/>
      <c r="L313" s="56"/>
    </row>
    <row r="316" spans="1:12" ht="15" customHeight="1" x14ac:dyDescent="0.3">
      <c r="I316" s="2"/>
    </row>
    <row r="317" spans="1:12" ht="15" customHeight="1" x14ac:dyDescent="0.3">
      <c r="I317" s="2"/>
    </row>
    <row r="318" spans="1:12" ht="18" customHeight="1" x14ac:dyDescent="0.3">
      <c r="A318" s="5"/>
      <c r="B318" s="5"/>
      <c r="C318" s="5"/>
      <c r="D318" s="42"/>
      <c r="E318" s="42"/>
      <c r="F318" s="42"/>
      <c r="G318" s="42"/>
      <c r="H318" s="42"/>
      <c r="I318" s="42"/>
      <c r="J318" s="42"/>
      <c r="K318" s="41"/>
      <c r="L318" s="41"/>
    </row>
    <row r="319" spans="1:12" ht="18" customHeight="1" x14ac:dyDescent="0.3">
      <c r="A319" s="49" t="s">
        <v>1939</v>
      </c>
      <c r="B319" s="49"/>
      <c r="C319" s="49"/>
      <c r="D319" s="49"/>
      <c r="E319" s="49"/>
      <c r="F319" s="49"/>
      <c r="G319" s="45"/>
      <c r="H319" s="43"/>
      <c r="I319" s="43"/>
      <c r="J319" s="43"/>
      <c r="K319" s="43"/>
      <c r="L319" s="43"/>
    </row>
    <row r="320" spans="1:12" ht="18" customHeight="1" x14ac:dyDescent="0.3">
      <c r="A320" s="49" t="s">
        <v>1944</v>
      </c>
      <c r="B320" s="49"/>
      <c r="C320" s="49"/>
      <c r="D320" s="49"/>
      <c r="E320" s="49"/>
      <c r="F320" s="49"/>
      <c r="G320" s="45"/>
      <c r="H320" s="43"/>
      <c r="I320" s="43"/>
      <c r="J320" s="43"/>
      <c r="K320" s="43"/>
      <c r="L320" s="43"/>
    </row>
    <row r="321" spans="1:12" ht="18" customHeight="1" x14ac:dyDescent="0.3">
      <c r="A321" s="49" t="s">
        <v>1952</v>
      </c>
      <c r="B321" s="49"/>
      <c r="C321" s="49"/>
      <c r="D321" s="49"/>
      <c r="E321" s="49"/>
      <c r="F321" s="49"/>
      <c r="G321" s="45"/>
      <c r="H321" s="43"/>
      <c r="I321" s="43"/>
      <c r="J321" s="43"/>
      <c r="K321" s="43"/>
      <c r="L321" s="43"/>
    </row>
    <row r="322" spans="1:12" ht="18" customHeight="1" x14ac:dyDescent="0.3">
      <c r="A322" s="49" t="s">
        <v>1949</v>
      </c>
      <c r="B322" s="49"/>
      <c r="C322" s="49"/>
      <c r="D322" s="49"/>
      <c r="E322" s="49"/>
      <c r="F322" s="49"/>
      <c r="G322" s="45"/>
      <c r="H322" s="43"/>
      <c r="I322" s="43"/>
      <c r="J322" s="43"/>
      <c r="K322" s="43"/>
      <c r="L322" s="43"/>
    </row>
    <row r="323" spans="1:12" ht="18" customHeight="1" x14ac:dyDescent="0.3">
      <c r="A323" s="49" t="s">
        <v>2012</v>
      </c>
      <c r="B323" s="49"/>
      <c r="C323" s="49"/>
      <c r="D323" s="49"/>
      <c r="E323" s="49"/>
      <c r="F323" s="49"/>
      <c r="G323" s="45"/>
      <c r="H323" s="43"/>
      <c r="I323" s="43"/>
      <c r="J323" s="43"/>
      <c r="K323" s="43"/>
      <c r="L323" s="43"/>
    </row>
    <row r="324" spans="1:12" ht="18" customHeight="1" x14ac:dyDescent="0.3">
      <c r="A324" s="227" t="s">
        <v>1950</v>
      </c>
      <c r="B324" s="49"/>
      <c r="C324" s="49"/>
      <c r="D324" s="49"/>
      <c r="E324" s="49"/>
      <c r="F324" s="49"/>
      <c r="G324" s="45"/>
      <c r="H324" s="43"/>
      <c r="I324" s="43"/>
      <c r="J324" s="43"/>
      <c r="K324" s="43"/>
      <c r="L324" s="43"/>
    </row>
    <row r="325" spans="1:12" ht="18" customHeight="1" x14ac:dyDescent="0.3">
      <c r="A325" s="227" t="s">
        <v>1954</v>
      </c>
      <c r="B325" s="49"/>
      <c r="C325" s="49"/>
      <c r="D325" s="49"/>
      <c r="E325" s="49"/>
      <c r="F325" s="49"/>
      <c r="G325" s="45"/>
      <c r="H325" s="43"/>
      <c r="I325" s="43"/>
      <c r="J325" s="43"/>
      <c r="K325" s="43"/>
      <c r="L325" s="43"/>
    </row>
    <row r="326" spans="1:12" ht="18" customHeight="1" x14ac:dyDescent="0.3">
      <c r="A326" s="227" t="s">
        <v>1953</v>
      </c>
      <c r="B326" s="49"/>
      <c r="C326" s="49"/>
      <c r="D326" s="49"/>
      <c r="E326" s="49"/>
      <c r="F326" s="49"/>
      <c r="G326" s="45"/>
      <c r="H326" s="43"/>
      <c r="I326" s="43"/>
      <c r="J326" s="43"/>
      <c r="K326" s="43"/>
      <c r="L326" s="43"/>
    </row>
    <row r="327" spans="1:12" ht="18" customHeight="1" x14ac:dyDescent="0.3">
      <c r="A327" s="227" t="s">
        <v>1951</v>
      </c>
      <c r="B327" s="49"/>
      <c r="C327" s="49"/>
      <c r="D327" s="49"/>
      <c r="E327" s="49"/>
      <c r="F327" s="49"/>
      <c r="G327" s="45"/>
      <c r="H327" s="43"/>
      <c r="I327" s="43"/>
      <c r="J327" s="43"/>
      <c r="K327" s="43"/>
      <c r="L327" s="43"/>
    </row>
    <row r="328" spans="1:12" ht="18" customHeight="1" x14ac:dyDescent="0.3">
      <c r="A328" s="49" t="s">
        <v>2011</v>
      </c>
      <c r="B328" s="49"/>
      <c r="C328" s="49"/>
      <c r="D328" s="49"/>
      <c r="E328" s="49"/>
      <c r="F328" s="49"/>
      <c r="G328" s="45"/>
      <c r="H328" s="43"/>
      <c r="I328" s="43"/>
      <c r="J328" s="43"/>
      <c r="K328" s="43"/>
      <c r="L328" s="43"/>
    </row>
    <row r="329" spans="1:12" ht="18" customHeight="1" x14ac:dyDescent="0.3">
      <c r="A329" s="49" t="s">
        <v>1897</v>
      </c>
      <c r="B329" s="49"/>
      <c r="C329" s="49"/>
      <c r="D329" s="49"/>
      <c r="E329" s="49"/>
      <c r="F329" s="49"/>
      <c r="G329" s="45"/>
      <c r="H329" s="43"/>
      <c r="I329" s="43"/>
      <c r="J329" s="43"/>
      <c r="K329" s="43"/>
      <c r="L329" s="43"/>
    </row>
    <row r="330" spans="1:12" ht="18" customHeight="1" x14ac:dyDescent="0.3">
      <c r="A330" s="231" t="s">
        <v>1940</v>
      </c>
      <c r="B330" s="231"/>
      <c r="C330" s="230"/>
      <c r="D330" s="230"/>
      <c r="E330" s="230"/>
      <c r="F330" s="230"/>
      <c r="G330" s="230"/>
      <c r="H330" s="43"/>
      <c r="I330" s="43"/>
      <c r="J330" s="43"/>
      <c r="K330" s="43"/>
      <c r="L330" s="43"/>
    </row>
    <row r="331" spans="1:12" ht="18" customHeight="1" x14ac:dyDescent="0.3">
      <c r="A331" s="5"/>
      <c r="B331" s="5"/>
      <c r="C331" s="5"/>
      <c r="D331" s="42"/>
      <c r="E331" s="42"/>
      <c r="F331" s="42"/>
      <c r="G331" s="42"/>
      <c r="H331" s="42"/>
      <c r="I331" s="42"/>
      <c r="J331" s="42"/>
      <c r="K331" s="41"/>
      <c r="L331" s="41"/>
    </row>
    <row r="336" spans="1:12" x14ac:dyDescent="0.3">
      <c r="D336" s="5" t="s">
        <v>1370</v>
      </c>
    </row>
    <row r="337" spans="4:4" x14ac:dyDescent="0.3">
      <c r="D337" s="17"/>
    </row>
    <row r="338" spans="4:4" x14ac:dyDescent="0.3">
      <c r="D338" s="39" t="s">
        <v>1684</v>
      </c>
    </row>
    <row r="339" spans="4:4" x14ac:dyDescent="0.3">
      <c r="D339" s="39" t="s">
        <v>1685</v>
      </c>
    </row>
    <row r="340" spans="4:4" x14ac:dyDescent="0.3">
      <c r="D340" s="39"/>
    </row>
    <row r="341" spans="4:4" x14ac:dyDescent="0.3">
      <c r="D341" s="39" t="s">
        <v>1686</v>
      </c>
    </row>
    <row r="342" spans="4:4" x14ac:dyDescent="0.3">
      <c r="D342" s="39"/>
    </row>
    <row r="343" spans="4:4" x14ac:dyDescent="0.3">
      <c r="D343" s="25"/>
    </row>
    <row r="344" spans="4:4" x14ac:dyDescent="0.3">
      <c r="D344" s="25"/>
    </row>
    <row r="347" spans="4:4" x14ac:dyDescent="0.3">
      <c r="D347" s="5" t="s">
        <v>1365</v>
      </c>
    </row>
    <row r="348" spans="4:4" x14ac:dyDescent="0.3">
      <c r="D348" s="17"/>
    </row>
    <row r="349" spans="4:4" x14ac:dyDescent="0.3">
      <c r="D349" s="204" t="s">
        <v>1366</v>
      </c>
    </row>
    <row r="350" spans="4:4" x14ac:dyDescent="0.3">
      <c r="D350" s="17"/>
    </row>
    <row r="351" spans="4:4" x14ac:dyDescent="0.3">
      <c r="D351" s="204" t="s">
        <v>1367</v>
      </c>
    </row>
    <row r="352" spans="4:4" x14ac:dyDescent="0.3">
      <c r="D352" s="17"/>
    </row>
    <row r="353" spans="4:7" x14ac:dyDescent="0.3">
      <c r="D353" s="204" t="s">
        <v>1368</v>
      </c>
    </row>
    <row r="354" spans="4:7" x14ac:dyDescent="0.3">
      <c r="D354" s="17"/>
    </row>
    <row r="359" spans="4:7" x14ac:dyDescent="0.3">
      <c r="D359" s="5" t="s">
        <v>1687</v>
      </c>
    </row>
    <row r="360" spans="4:7" x14ac:dyDescent="0.3">
      <c r="D360" s="17"/>
    </row>
    <row r="361" spans="4:7" x14ac:dyDescent="0.3">
      <c r="D361" s="39" t="s">
        <v>1689</v>
      </c>
    </row>
    <row r="362" spans="4:7" x14ac:dyDescent="0.3">
      <c r="D362" s="39" t="s">
        <v>1688</v>
      </c>
    </row>
    <row r="363" spans="4:7" x14ac:dyDescent="0.3">
      <c r="D363" s="17"/>
    </row>
    <row r="364" spans="4:7" x14ac:dyDescent="0.3">
      <c r="D364" s="39" t="s">
        <v>1690</v>
      </c>
    </row>
    <row r="365" spans="4:7" x14ac:dyDescent="0.3">
      <c r="D365" s="39" t="s">
        <v>1691</v>
      </c>
    </row>
    <row r="366" spans="4:7" x14ac:dyDescent="0.3">
      <c r="D366" s="17"/>
    </row>
    <row r="367" spans="4:7" x14ac:dyDescent="0.3">
      <c r="E367" s="8"/>
      <c r="F367" s="7"/>
      <c r="G367" s="7"/>
    </row>
    <row r="368" spans="4:7" x14ac:dyDescent="0.3">
      <c r="E368" s="8"/>
      <c r="F368" s="7"/>
      <c r="G368" s="7"/>
    </row>
    <row r="369" spans="4:7" x14ac:dyDescent="0.3">
      <c r="E369" s="8"/>
      <c r="F369" s="7"/>
      <c r="G369" s="7"/>
    </row>
    <row r="370" spans="4:7" x14ac:dyDescent="0.3">
      <c r="E370" s="8"/>
      <c r="F370" s="7"/>
      <c r="G370" s="7"/>
    </row>
    <row r="371" spans="4:7" x14ac:dyDescent="0.3">
      <c r="D371" s="5" t="s">
        <v>1890</v>
      </c>
      <c r="E371" s="8"/>
      <c r="F371" s="7"/>
      <c r="G371" s="7"/>
    </row>
    <row r="372" spans="4:7" x14ac:dyDescent="0.3">
      <c r="D372" s="17"/>
      <c r="E372" s="8"/>
      <c r="F372" s="7"/>
      <c r="G372" s="7"/>
    </row>
    <row r="373" spans="4:7" x14ac:dyDescent="0.3">
      <c r="D373" s="39" t="s">
        <v>1892</v>
      </c>
      <c r="E373" s="8"/>
      <c r="F373" s="7"/>
      <c r="G373" s="7"/>
    </row>
    <row r="374" spans="4:7" x14ac:dyDescent="0.3">
      <c r="D374" s="39" t="s">
        <v>1891</v>
      </c>
      <c r="E374" s="8"/>
      <c r="F374" s="7"/>
      <c r="G374" s="7"/>
    </row>
    <row r="375" spans="4:7" x14ac:dyDescent="0.3">
      <c r="D375" s="17"/>
      <c r="E375" s="8"/>
      <c r="F375" s="7"/>
      <c r="G375" s="7"/>
    </row>
    <row r="376" spans="4:7" x14ac:dyDescent="0.3">
      <c r="E376" s="8"/>
      <c r="F376" s="7"/>
    </row>
    <row r="377" spans="4:7" x14ac:dyDescent="0.3">
      <c r="E377" s="8"/>
      <c r="F377" s="7"/>
    </row>
    <row r="378" spans="4:7" x14ac:dyDescent="0.3">
      <c r="E378" s="8"/>
      <c r="F378" s="7"/>
    </row>
    <row r="379" spans="4:7" x14ac:dyDescent="0.3">
      <c r="E379" s="8"/>
      <c r="F379" s="7"/>
    </row>
    <row r="380" spans="4:7" x14ac:dyDescent="0.3">
      <c r="D380" s="5" t="s">
        <v>1909</v>
      </c>
      <c r="E380" s="8"/>
      <c r="F380" s="7"/>
    </row>
    <row r="381" spans="4:7" x14ac:dyDescent="0.3">
      <c r="D381" s="39"/>
      <c r="E381" s="8"/>
      <c r="F381" s="7"/>
    </row>
    <row r="382" spans="4:7" x14ac:dyDescent="0.3">
      <c r="D382" s="39" t="s">
        <v>2013</v>
      </c>
      <c r="E382" s="8"/>
      <c r="F382" s="7"/>
    </row>
    <row r="383" spans="4:7" x14ac:dyDescent="0.3">
      <c r="D383" s="39" t="s">
        <v>1895</v>
      </c>
      <c r="E383" s="8"/>
      <c r="F383" s="7"/>
    </row>
    <row r="384" spans="4:7" x14ac:dyDescent="0.3">
      <c r="D384" s="39" t="s">
        <v>1896</v>
      </c>
      <c r="E384" s="8"/>
      <c r="F384" s="7"/>
    </row>
    <row r="385" spans="4:6" x14ac:dyDescent="0.3">
      <c r="D385" s="39" t="s">
        <v>1910</v>
      </c>
      <c r="E385" s="8"/>
      <c r="F385" s="7"/>
    </row>
    <row r="386" spans="4:6" x14ac:dyDescent="0.3">
      <c r="D386" s="17"/>
      <c r="E386" s="8"/>
      <c r="F386" s="7"/>
    </row>
    <row r="387" spans="4:6" x14ac:dyDescent="0.3">
      <c r="D387" s="39" t="s">
        <v>1893</v>
      </c>
      <c r="E387" s="8"/>
      <c r="F387" s="7"/>
    </row>
    <row r="388" spans="4:6" x14ac:dyDescent="0.3">
      <c r="D388" s="39" t="s">
        <v>1894</v>
      </c>
      <c r="E388" s="3"/>
      <c r="F388" s="7"/>
    </row>
    <row r="389" spans="4:6" x14ac:dyDescent="0.3">
      <c r="D389" s="56"/>
      <c r="E389" s="3"/>
      <c r="F389" s="7"/>
    </row>
    <row r="390" spans="4:6" x14ac:dyDescent="0.3">
      <c r="D390"/>
      <c r="E390" s="3"/>
      <c r="F390" s="7"/>
    </row>
    <row r="391" spans="4:6" x14ac:dyDescent="0.3">
      <c r="D391"/>
      <c r="E391" s="3"/>
      <c r="F391" s="7"/>
    </row>
    <row r="392" spans="4:6" x14ac:dyDescent="0.3">
      <c r="D392" s="25"/>
      <c r="E392" s="3"/>
      <c r="F392" s="7"/>
    </row>
    <row r="393" spans="4:6" x14ac:dyDescent="0.3">
      <c r="D393" s="25"/>
      <c r="E393" s="3"/>
    </row>
    <row r="394" spans="4:6" x14ac:dyDescent="0.3">
      <c r="D394" s="5" t="s">
        <v>1898</v>
      </c>
      <c r="E394" s="3"/>
    </row>
    <row r="395" spans="4:6" x14ac:dyDescent="0.3">
      <c r="D395" s="40"/>
      <c r="E395" s="3"/>
    </row>
    <row r="396" spans="4:6" x14ac:dyDescent="0.3">
      <c r="D396" s="111" t="s">
        <v>1899</v>
      </c>
      <c r="E396" s="3"/>
    </row>
    <row r="397" spans="4:6" x14ac:dyDescent="0.3">
      <c r="D397" s="40"/>
    </row>
    <row r="398" spans="4:6" x14ac:dyDescent="0.3">
      <c r="D398" s="25"/>
    </row>
    <row r="399" spans="4:6" x14ac:dyDescent="0.3">
      <c r="D399" s="25"/>
    </row>
    <row r="400" spans="4:6" x14ac:dyDescent="0.3">
      <c r="D400" s="25"/>
    </row>
    <row r="401" spans="4:4" x14ac:dyDescent="0.3">
      <c r="D401" s="25"/>
    </row>
    <row r="402" spans="4:4" x14ac:dyDescent="0.3">
      <c r="D402" s="5" t="s">
        <v>1900</v>
      </c>
    </row>
    <row r="403" spans="4:4" x14ac:dyDescent="0.3">
      <c r="D403" s="39"/>
    </row>
    <row r="404" spans="4:4" x14ac:dyDescent="0.3">
      <c r="D404" s="39" t="s">
        <v>1907</v>
      </c>
    </row>
    <row r="405" spans="4:4" x14ac:dyDescent="0.3">
      <c r="D405" s="39" t="s">
        <v>1901</v>
      </c>
    </row>
    <row r="406" spans="4:4" x14ac:dyDescent="0.3">
      <c r="D406" s="39" t="s">
        <v>1902</v>
      </c>
    </row>
    <row r="407" spans="4:4" x14ac:dyDescent="0.3">
      <c r="D407" s="39" t="s">
        <v>1903</v>
      </c>
    </row>
    <row r="408" spans="4:4" x14ac:dyDescent="0.3">
      <c r="D408" s="39"/>
    </row>
    <row r="409" spans="4:4" x14ac:dyDescent="0.3">
      <c r="D409" s="39" t="s">
        <v>1904</v>
      </c>
    </row>
    <row r="410" spans="4:4" x14ac:dyDescent="0.3">
      <c r="D410" s="39" t="s">
        <v>1905</v>
      </c>
    </row>
    <row r="411" spans="4:4" x14ac:dyDescent="0.3">
      <c r="D411" s="39" t="s">
        <v>1906</v>
      </c>
    </row>
    <row r="412" spans="4:4" x14ac:dyDescent="0.3">
      <c r="D412" s="39"/>
    </row>
    <row r="413" spans="4:4" x14ac:dyDescent="0.3">
      <c r="D413" s="39" t="s">
        <v>1908</v>
      </c>
    </row>
    <row r="414" spans="4:4" x14ac:dyDescent="0.3">
      <c r="D414" s="39"/>
    </row>
    <row r="417" spans="4:4" x14ac:dyDescent="0.3">
      <c r="D417"/>
    </row>
    <row r="418" spans="4:4" x14ac:dyDescent="0.3">
      <c r="D418"/>
    </row>
    <row r="419" spans="4:4" x14ac:dyDescent="0.3">
      <c r="D419"/>
    </row>
  </sheetData>
  <sheetProtection algorithmName="SHA-512" hashValue="H5Ol6YjRJIri24h/j7vbCDqAur/dO0/nmwl+tG0FcbP7cx3C05HzVU4DrGWuFTtMmp8IvYxecnJeRavIleilzQ==" saltValue="o57Etx6oON5ksqfGjFdZ3A==" spinCount="100000" sheet="1" objects="1" scenarios="1"/>
  <mergeCells count="4">
    <mergeCell ref="A1:L1"/>
    <mergeCell ref="A2:D2"/>
    <mergeCell ref="A3:F3"/>
    <mergeCell ref="A330:G330"/>
  </mergeCells>
  <hyperlinks>
    <hyperlink ref="D8" r:id="rId1" xr:uid="{95FB4DB8-F235-40AF-8665-ECAA73D383EF}"/>
    <hyperlink ref="C8" r:id="rId2" xr:uid="{CED5AE8E-3ACE-49C0-BD05-D6CA25144C4B}"/>
    <hyperlink ref="D19" r:id="rId3" xr:uid="{682663B9-3919-4653-AB91-18397C574A99}"/>
    <hyperlink ref="C19" r:id="rId4" xr:uid="{907B4D5B-0F1A-4C11-B8C9-94C0AD84884E}"/>
    <hyperlink ref="D20" r:id="rId5" xr:uid="{B81E0153-DB85-4178-87B1-FC25211C3E96}"/>
    <hyperlink ref="C20" r:id="rId6" xr:uid="{0C75E7CA-18B5-4156-8B50-F6B70B2653A9}"/>
    <hyperlink ref="D21" r:id="rId7" xr:uid="{4A3ED0E0-9768-44BA-A5A0-635FEA29870C}"/>
    <hyperlink ref="C21" r:id="rId8" xr:uid="{BCCF0AB6-1CE4-4278-A2E6-650536C9EC26}"/>
    <hyperlink ref="D33" r:id="rId9" xr:uid="{C89AF2ED-6C88-4E18-83DD-766FCE4B8B9A}"/>
    <hyperlink ref="C33" r:id="rId10" xr:uid="{738DBCD0-C921-4923-9766-9D668B1267AD}"/>
    <hyperlink ref="D34" r:id="rId11" xr:uid="{4E77DC5E-3294-427F-B509-5B92CD6F2ECE}"/>
    <hyperlink ref="C34" r:id="rId12" xr:uid="{D2B16606-30D8-416C-9E61-F468DCEA009F}"/>
    <hyperlink ref="D35" r:id="rId13" xr:uid="{E8A2CEEE-66CF-46EF-ADAB-81FAA0603F2D}"/>
    <hyperlink ref="C35" r:id="rId14" xr:uid="{6480A8CB-8251-4EAA-BA40-B1B44442E0F0}"/>
    <hyperlink ref="D107" r:id="rId15" xr:uid="{CA917238-3300-4D64-BA1C-34A3845F1191}"/>
    <hyperlink ref="C107" r:id="rId16" xr:uid="{999DB361-5F1E-4850-BD73-364F6594B8A5}"/>
    <hyperlink ref="D108" r:id="rId17" xr:uid="{43E5F937-B8B3-4C21-AC56-9564A6414A94}"/>
    <hyperlink ref="C108" r:id="rId18" xr:uid="{4CE7CDA5-D373-43EA-945C-1571FB866FCA}"/>
    <hyperlink ref="D122" r:id="rId19" xr:uid="{819D888F-B6C6-4ADB-AAD5-6C9C161AED30}"/>
    <hyperlink ref="C122" r:id="rId20" xr:uid="{B67D1F03-DD9A-4565-992E-5A0326DB5B9F}"/>
    <hyperlink ref="D123" r:id="rId21" xr:uid="{34BA202E-8ADA-4621-A4AA-B83EBA97B591}"/>
    <hyperlink ref="C123" r:id="rId22" xr:uid="{2C56391A-9CD0-4F18-B9D2-3F876E6058A6}"/>
    <hyperlink ref="D124" r:id="rId23" xr:uid="{D3ED7B08-C42B-462C-88DD-C82766119A73}"/>
    <hyperlink ref="C124" r:id="rId24" xr:uid="{54C10542-AD04-42F2-BF51-7E648E271E41}"/>
    <hyperlink ref="D125" r:id="rId25" xr:uid="{9F58C2EE-2535-477F-BBE0-4070A4656E93}"/>
    <hyperlink ref="C125" r:id="rId26" xr:uid="{FBD9DB26-772E-48AD-9E09-D76615622C92}"/>
    <hyperlink ref="C126" r:id="rId27" xr:uid="{E524F8E7-E635-41D7-B059-4162BAD00064}"/>
    <hyperlink ref="D126" r:id="rId28" xr:uid="{BAEF1E33-858A-406F-B443-3DA561B12FC5}"/>
    <hyperlink ref="D127" r:id="rId29" xr:uid="{E6AB9710-1EFA-4E94-915D-FE5110EBFDDD}"/>
    <hyperlink ref="C127" r:id="rId30" xr:uid="{25BCA10E-BF16-4BE8-90DC-638D01485F1C}"/>
    <hyperlink ref="D128" r:id="rId31" xr:uid="{89A2F386-B75F-4AA3-AD4D-34E5509EC391}"/>
    <hyperlink ref="C128" r:id="rId32" xr:uid="{C7BB93DF-6627-4A64-A723-C715D60A0ACE}"/>
    <hyperlink ref="D137" r:id="rId33" xr:uid="{1E99A116-66FD-4329-AA77-CBAE264947BB}"/>
    <hyperlink ref="C137" r:id="rId34" xr:uid="{81BF5518-25B1-4F0A-A0EA-3B0D65082AEF}"/>
    <hyperlink ref="C138" r:id="rId35" xr:uid="{7D8F8DF7-9364-46E8-9B09-58F7ACFBA72F}"/>
    <hyperlink ref="D138" r:id="rId36" xr:uid="{2C30A697-C1F4-4692-A227-956B842EE299}"/>
    <hyperlink ref="D139" r:id="rId37" xr:uid="{A62DD205-2DD8-4E46-86D0-8B540A0D73DB}"/>
    <hyperlink ref="C139" r:id="rId38" xr:uid="{2ADD6C56-7F1F-4FB3-911D-458C8B433397}"/>
    <hyperlink ref="D148" r:id="rId39" xr:uid="{F0402F71-1A24-445E-8D59-4DB2AA10F887}"/>
    <hyperlink ref="C148" r:id="rId40" xr:uid="{C94B320B-3760-4BC9-B7CE-72A7BE220E7C}"/>
    <hyperlink ref="C149" r:id="rId41" xr:uid="{E2CA5329-26CD-478F-BA16-CDF8BBE8A78F}"/>
    <hyperlink ref="D149" r:id="rId42" xr:uid="{695F1ADA-A8AC-41A2-923F-3D5A83D58E27}"/>
    <hyperlink ref="D301" r:id="rId43" xr:uid="{6D767A7F-677B-4F87-8747-7A8570B8993A}"/>
    <hyperlink ref="C292" r:id="rId44" xr:uid="{39418ACA-1DED-4090-A646-134E0379CCAB}"/>
    <hyperlink ref="D292" r:id="rId45" xr:uid="{4540B6B3-E03B-49C3-B286-E1AE46A88363}"/>
    <hyperlink ref="C301" r:id="rId46" xr:uid="{C2B1E192-3CFA-4B80-995B-2BA8171FE86E}"/>
    <hyperlink ref="D396" r:id="rId47" xr:uid="{64021A76-0C85-4904-9B38-38F6527428EE}"/>
  </hyperlinks>
  <pageMargins left="0.51181102362204722" right="0.39370078740157483" top="0.98425196850393704" bottom="3.22" header="0.31496062992125984" footer="0.31496062992125984"/>
  <pageSetup paperSize="9" scale="34" fitToHeight="2" orientation="portrait" horizontalDpi="1200" verticalDpi="1200" r:id="rId48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4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4C6A-C7EF-4E27-8693-2D1290A82EAB}">
  <sheetPr codeName="Tabelle5">
    <pageSetUpPr fitToPage="1"/>
  </sheetPr>
  <dimension ref="A1:M2153"/>
  <sheetViews>
    <sheetView topLeftCell="A91" zoomScale="80" zoomScaleNormal="80" workbookViewId="0">
      <selection activeCell="H2050" sqref="H2050"/>
    </sheetView>
  </sheetViews>
  <sheetFormatPr baseColWidth="10" defaultRowHeight="14.4" x14ac:dyDescent="0.3"/>
  <cols>
    <col min="1" max="1" width="4.77734375" customWidth="1"/>
    <col min="2" max="2" width="4.77734375" style="2" customWidth="1"/>
    <col min="3" max="3" width="8.44140625" style="2" customWidth="1"/>
    <col min="4" max="4" width="144.6640625" style="2" customWidth="1"/>
    <col min="5" max="5" width="7.77734375" style="2" customWidth="1"/>
    <col min="6" max="6" width="15.88671875" style="1" customWidth="1"/>
    <col min="7" max="7" width="20.5546875" style="1" customWidth="1"/>
    <col min="8" max="8" width="21.44140625" customWidth="1"/>
    <col min="9" max="9" width="19.88671875" style="2" customWidth="1"/>
    <col min="10" max="10" width="20.44140625" customWidth="1"/>
    <col min="11" max="11" width="20.33203125" customWidth="1"/>
    <col min="12" max="12" width="28.21875" customWidth="1"/>
    <col min="14" max="14" width="13.88671875" bestFit="1" customWidth="1"/>
  </cols>
  <sheetData>
    <row r="1" spans="1:12" ht="27" customHeight="1" x14ac:dyDescent="0.3">
      <c r="A1" s="229" t="s">
        <v>1998</v>
      </c>
      <c r="B1" s="229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.6" customHeight="1" x14ac:dyDescent="0.3">
      <c r="A2" s="231" t="s">
        <v>1962</v>
      </c>
      <c r="B2" s="231"/>
      <c r="C2" s="231"/>
      <c r="D2" s="231"/>
      <c r="E2" s="44"/>
      <c r="F2" s="44"/>
      <c r="G2" s="44"/>
      <c r="H2" s="44"/>
      <c r="I2" s="44"/>
      <c r="J2" s="44"/>
      <c r="K2" s="44"/>
      <c r="L2" s="44"/>
    </row>
    <row r="3" spans="1:12" ht="20.399999999999999" x14ac:dyDescent="0.3">
      <c r="A3" s="231" t="s">
        <v>105</v>
      </c>
      <c r="B3" s="231"/>
      <c r="C3" s="231"/>
      <c r="D3" s="231"/>
      <c r="E3" s="231"/>
      <c r="F3" s="231"/>
      <c r="G3" s="45"/>
      <c r="H3" s="43"/>
      <c r="I3" s="43"/>
      <c r="J3" s="43"/>
      <c r="K3" s="43"/>
      <c r="L3" s="43"/>
    </row>
    <row r="4" spans="1:12" x14ac:dyDescent="0.3">
      <c r="A4" s="5"/>
      <c r="B4" s="5"/>
      <c r="C4" s="5"/>
      <c r="D4" s="5"/>
      <c r="E4" s="5"/>
      <c r="F4" s="42" t="s">
        <v>439</v>
      </c>
      <c r="G4" s="42"/>
      <c r="H4" s="41"/>
      <c r="I4" s="41"/>
      <c r="J4" s="41"/>
      <c r="K4" s="41"/>
      <c r="L4" s="41"/>
    </row>
    <row r="5" spans="1:12" x14ac:dyDescent="0.3">
      <c r="A5" s="40" t="s">
        <v>104</v>
      </c>
      <c r="B5" s="40"/>
      <c r="C5" s="39" t="s">
        <v>103</v>
      </c>
      <c r="D5" s="39" t="s">
        <v>102</v>
      </c>
      <c r="E5" s="39" t="s">
        <v>101</v>
      </c>
      <c r="F5" s="38" t="s">
        <v>100</v>
      </c>
      <c r="G5" s="38" t="s">
        <v>99</v>
      </c>
      <c r="H5" s="37" t="s">
        <v>98</v>
      </c>
      <c r="I5" s="37" t="s">
        <v>98</v>
      </c>
      <c r="J5" s="37" t="s">
        <v>97</v>
      </c>
      <c r="K5" s="37" t="s">
        <v>96</v>
      </c>
      <c r="L5" s="37" t="s">
        <v>95</v>
      </c>
    </row>
    <row r="6" spans="1:12" x14ac:dyDescent="0.3">
      <c r="A6" s="40"/>
      <c r="B6" s="40"/>
      <c r="C6" s="39" t="s">
        <v>94</v>
      </c>
      <c r="D6" s="39"/>
      <c r="E6" s="39" t="s">
        <v>93</v>
      </c>
      <c r="F6" s="38" t="s">
        <v>92</v>
      </c>
      <c r="G6" s="38" t="s">
        <v>91</v>
      </c>
      <c r="H6" s="37" t="s">
        <v>90</v>
      </c>
      <c r="I6" s="37" t="s">
        <v>90</v>
      </c>
      <c r="J6" s="37" t="s">
        <v>89</v>
      </c>
      <c r="K6" s="37" t="s">
        <v>88</v>
      </c>
      <c r="L6" s="37" t="s">
        <v>440</v>
      </c>
    </row>
    <row r="7" spans="1:12" x14ac:dyDescent="0.3">
      <c r="A7" s="40"/>
      <c r="B7" s="40"/>
      <c r="C7" s="39"/>
      <c r="D7" s="39"/>
      <c r="E7" s="39"/>
      <c r="F7" s="38" t="s">
        <v>86</v>
      </c>
      <c r="G7" s="38"/>
      <c r="H7" s="37" t="s">
        <v>85</v>
      </c>
      <c r="I7" s="37" t="s">
        <v>119</v>
      </c>
      <c r="J7" s="37" t="s">
        <v>83</v>
      </c>
      <c r="K7" s="37" t="s">
        <v>82</v>
      </c>
      <c r="L7" s="37"/>
    </row>
    <row r="8" spans="1:12" x14ac:dyDescent="0.3">
      <c r="A8" s="40"/>
      <c r="B8" s="40"/>
      <c r="C8" s="39"/>
      <c r="D8" s="39"/>
      <c r="E8" s="39"/>
      <c r="F8" s="38"/>
      <c r="G8" s="38"/>
      <c r="H8" s="37"/>
      <c r="I8" s="37"/>
      <c r="J8" s="37"/>
      <c r="K8" s="37"/>
      <c r="L8" s="37"/>
    </row>
    <row r="9" spans="1:12" x14ac:dyDescent="0.3">
      <c r="A9" s="2">
        <v>35</v>
      </c>
      <c r="C9" s="143" t="s">
        <v>121</v>
      </c>
      <c r="D9" s="2" t="s">
        <v>122</v>
      </c>
      <c r="E9" s="2">
        <v>1</v>
      </c>
      <c r="H9" s="26">
        <v>7500</v>
      </c>
      <c r="I9" s="20">
        <f>H9*6</f>
        <v>45000</v>
      </c>
      <c r="J9" s="2" t="s">
        <v>1</v>
      </c>
      <c r="K9" s="26">
        <f>I9/2</f>
        <v>22500</v>
      </c>
      <c r="L9" s="26"/>
    </row>
    <row r="10" spans="1:12" x14ac:dyDescent="0.3">
      <c r="A10" s="2">
        <v>36</v>
      </c>
      <c r="C10" s="2" t="s">
        <v>123</v>
      </c>
      <c r="D10" s="2" t="s">
        <v>122</v>
      </c>
      <c r="E10" s="2">
        <v>1</v>
      </c>
      <c r="H10" s="26">
        <v>7500</v>
      </c>
      <c r="I10" s="20">
        <f>H10*6</f>
        <v>45000</v>
      </c>
      <c r="J10" s="2" t="s">
        <v>1</v>
      </c>
      <c r="K10" s="26">
        <f>I10/2</f>
        <v>22500</v>
      </c>
      <c r="L10" s="26"/>
    </row>
    <row r="11" spans="1:12" x14ac:dyDescent="0.3">
      <c r="A11" s="2">
        <v>37</v>
      </c>
      <c r="C11" s="2" t="s">
        <v>124</v>
      </c>
      <c r="D11" s="2" t="s">
        <v>122</v>
      </c>
      <c r="E11" s="2">
        <v>1</v>
      </c>
      <c r="H11" s="26">
        <v>7500</v>
      </c>
      <c r="I11" s="20">
        <f>H11*6</f>
        <v>45000</v>
      </c>
      <c r="J11" s="2" t="s">
        <v>1</v>
      </c>
      <c r="K11" s="26">
        <f>I11/2</f>
        <v>22500</v>
      </c>
      <c r="L11" s="26"/>
    </row>
    <row r="12" spans="1:12" x14ac:dyDescent="0.3">
      <c r="A12" s="2"/>
      <c r="D12" s="2" t="s">
        <v>113</v>
      </c>
      <c r="H12" s="26"/>
      <c r="I12" s="20"/>
      <c r="J12" s="2"/>
      <c r="K12" s="26"/>
      <c r="L12" s="26"/>
    </row>
    <row r="13" spans="1:12" x14ac:dyDescent="0.3">
      <c r="A13" s="2"/>
      <c r="D13" s="2" t="s">
        <v>441</v>
      </c>
      <c r="H13" s="26"/>
      <c r="I13" s="20"/>
      <c r="J13" s="2"/>
      <c r="K13" s="26"/>
      <c r="L13" s="26"/>
    </row>
    <row r="14" spans="1:12" x14ac:dyDescent="0.3">
      <c r="A14" s="2"/>
      <c r="D14" s="2" t="s">
        <v>442</v>
      </c>
      <c r="H14" s="26"/>
      <c r="I14" s="20"/>
      <c r="J14" s="2"/>
      <c r="K14" s="26"/>
      <c r="L14" s="26"/>
    </row>
    <row r="15" spans="1:12" x14ac:dyDescent="0.3">
      <c r="A15" s="2"/>
      <c r="D15" s="2" t="s">
        <v>114</v>
      </c>
      <c r="H15" s="26"/>
      <c r="I15" s="20"/>
      <c r="J15" s="2"/>
      <c r="K15" s="26"/>
      <c r="L15" s="26"/>
    </row>
    <row r="16" spans="1:12" x14ac:dyDescent="0.3">
      <c r="A16" s="2"/>
      <c r="D16" s="2" t="s">
        <v>114</v>
      </c>
      <c r="H16" s="26"/>
      <c r="I16" s="20"/>
      <c r="J16" s="2"/>
      <c r="K16" s="26"/>
      <c r="L16" s="26"/>
    </row>
    <row r="17" spans="1:12" x14ac:dyDescent="0.3">
      <c r="A17" s="2"/>
      <c r="D17" s="2" t="s">
        <v>114</v>
      </c>
      <c r="H17" s="26"/>
      <c r="I17" s="20"/>
      <c r="J17" s="2"/>
      <c r="K17" s="26"/>
      <c r="L17" s="26"/>
    </row>
    <row r="18" spans="1:12" x14ac:dyDescent="0.3">
      <c r="A18" s="2"/>
      <c r="D18" s="2" t="s">
        <v>16</v>
      </c>
      <c r="E18" s="2">
        <v>3</v>
      </c>
      <c r="F18" s="7">
        <v>3000</v>
      </c>
      <c r="G18" s="7">
        <f>E19*F18</f>
        <v>9000</v>
      </c>
      <c r="H18" s="26"/>
      <c r="I18" s="26">
        <f>G18*6</f>
        <v>54000</v>
      </c>
      <c r="J18" s="2" t="s">
        <v>1</v>
      </c>
      <c r="K18" s="26">
        <f>I18/2</f>
        <v>27000</v>
      </c>
      <c r="L18" s="26"/>
    </row>
    <row r="19" spans="1:12" x14ac:dyDescent="0.3">
      <c r="A19" s="2"/>
      <c r="D19" s="2" t="s">
        <v>15</v>
      </c>
      <c r="E19" s="2">
        <v>3</v>
      </c>
      <c r="F19" s="7">
        <v>500</v>
      </c>
      <c r="G19" s="7">
        <f>E20*F19</f>
        <v>1500</v>
      </c>
      <c r="H19" s="2"/>
      <c r="I19" s="26">
        <f>G19*6</f>
        <v>9000</v>
      </c>
      <c r="J19" s="2" t="s">
        <v>1</v>
      </c>
      <c r="K19" s="26">
        <f t="shared" ref="K19:K23" si="0">I19/2</f>
        <v>4500</v>
      </c>
      <c r="L19" s="26"/>
    </row>
    <row r="20" spans="1:12" x14ac:dyDescent="0.3">
      <c r="A20" s="2"/>
      <c r="D20" s="2" t="s">
        <v>4</v>
      </c>
      <c r="E20" s="2">
        <v>3</v>
      </c>
      <c r="F20" s="7">
        <v>200</v>
      </c>
      <c r="G20" s="7">
        <f>E20*F20</f>
        <v>600</v>
      </c>
      <c r="H20" s="26"/>
      <c r="I20" s="26">
        <f>G20*6</f>
        <v>3600</v>
      </c>
      <c r="J20" s="2" t="s">
        <v>1</v>
      </c>
      <c r="K20" s="26">
        <f t="shared" si="0"/>
        <v>1800</v>
      </c>
      <c r="L20" s="26"/>
    </row>
    <row r="21" spans="1:12" x14ac:dyDescent="0.3">
      <c r="A21" s="2"/>
      <c r="D21" s="2" t="s">
        <v>3</v>
      </c>
      <c r="E21" s="2">
        <v>3</v>
      </c>
      <c r="F21" s="7">
        <v>2000</v>
      </c>
      <c r="G21" s="7">
        <f>E21*F21</f>
        <v>6000</v>
      </c>
      <c r="H21" s="26"/>
      <c r="I21" s="26">
        <f>G21*6</f>
        <v>36000</v>
      </c>
      <c r="J21" s="2" t="s">
        <v>1</v>
      </c>
      <c r="K21" s="26">
        <f t="shared" si="0"/>
        <v>18000</v>
      </c>
      <c r="L21" s="26"/>
    </row>
    <row r="22" spans="1:12" x14ac:dyDescent="0.3">
      <c r="A22" s="2"/>
      <c r="D22" s="2" t="s">
        <v>14</v>
      </c>
      <c r="E22" s="2">
        <v>3</v>
      </c>
      <c r="F22" s="7">
        <v>17000</v>
      </c>
      <c r="G22" s="7">
        <f>E22*F22</f>
        <v>51000</v>
      </c>
      <c r="H22" s="26"/>
      <c r="I22" s="26">
        <f>G22</f>
        <v>51000</v>
      </c>
      <c r="J22" s="2" t="s">
        <v>1</v>
      </c>
      <c r="K22" s="26">
        <f t="shared" si="0"/>
        <v>25500</v>
      </c>
      <c r="L22" s="26"/>
    </row>
    <row r="23" spans="1:12" x14ac:dyDescent="0.3">
      <c r="A23" s="2"/>
      <c r="D23" s="2" t="s">
        <v>10</v>
      </c>
      <c r="E23" s="2">
        <v>3</v>
      </c>
      <c r="F23" s="7">
        <v>9000</v>
      </c>
      <c r="G23" s="7">
        <f>E23*F23</f>
        <v>27000</v>
      </c>
      <c r="H23" s="26"/>
      <c r="I23" s="26">
        <f>G23</f>
        <v>27000</v>
      </c>
      <c r="J23" s="2" t="s">
        <v>1</v>
      </c>
      <c r="K23" s="26">
        <f t="shared" si="0"/>
        <v>13500</v>
      </c>
      <c r="L23" s="26"/>
    </row>
    <row r="24" spans="1:12" ht="15" thickBot="1" x14ac:dyDescent="0.35">
      <c r="A24" s="2"/>
      <c r="D24" s="24" t="s">
        <v>0</v>
      </c>
      <c r="E24" s="8"/>
      <c r="F24" s="7"/>
      <c r="G24" s="23">
        <f>G18+G19+G20+G21+G22+G23</f>
        <v>95100</v>
      </c>
      <c r="H24" s="26"/>
      <c r="I24" s="21">
        <f>I9+I10+I11+I18+I19+I20+I21+I22+I23</f>
        <v>315600</v>
      </c>
      <c r="J24" s="26"/>
      <c r="K24" s="21">
        <f>K9+K10+K11+K18+K19+K20+K21+K22+K23</f>
        <v>157800</v>
      </c>
      <c r="L24" s="21">
        <f>K24</f>
        <v>157800</v>
      </c>
    </row>
    <row r="25" spans="1:12" ht="15" thickTop="1" x14ac:dyDescent="0.3">
      <c r="A25" s="17"/>
      <c r="B25" s="17"/>
      <c r="C25" s="17"/>
      <c r="D25" s="17"/>
      <c r="E25" s="19"/>
      <c r="F25" s="18"/>
      <c r="G25" s="18"/>
      <c r="H25" s="16"/>
      <c r="I25" s="16"/>
      <c r="J25" s="17"/>
      <c r="K25" s="16"/>
      <c r="L25" s="16"/>
    </row>
    <row r="26" spans="1:12" x14ac:dyDescent="0.3">
      <c r="A26" s="2">
        <v>38</v>
      </c>
      <c r="C26" s="143" t="s">
        <v>125</v>
      </c>
      <c r="D26" s="2" t="s">
        <v>443</v>
      </c>
      <c r="E26" s="2">
        <v>1</v>
      </c>
      <c r="H26" s="26">
        <v>6500</v>
      </c>
      <c r="I26" s="20">
        <f>H26*6</f>
        <v>39000</v>
      </c>
      <c r="J26" s="2" t="s">
        <v>1</v>
      </c>
      <c r="K26" s="26">
        <f>I26/2</f>
        <v>19500</v>
      </c>
      <c r="L26" s="26"/>
    </row>
    <row r="27" spans="1:12" x14ac:dyDescent="0.3">
      <c r="A27" s="2">
        <v>39</v>
      </c>
      <c r="C27" s="2" t="s">
        <v>126</v>
      </c>
      <c r="D27" s="2" t="s">
        <v>444</v>
      </c>
      <c r="E27" s="2">
        <v>1</v>
      </c>
      <c r="H27" s="26">
        <v>6500</v>
      </c>
      <c r="I27" s="20">
        <f>H27*6</f>
        <v>39000</v>
      </c>
      <c r="J27" s="2" t="s">
        <v>1</v>
      </c>
      <c r="K27" s="26">
        <f>I27/2</f>
        <v>19500</v>
      </c>
      <c r="L27" s="26"/>
    </row>
    <row r="28" spans="1:12" x14ac:dyDescent="0.3">
      <c r="A28" s="2">
        <v>40</v>
      </c>
      <c r="C28" s="2" t="s">
        <v>127</v>
      </c>
      <c r="D28" s="2" t="s">
        <v>445</v>
      </c>
      <c r="E28" s="2">
        <v>1</v>
      </c>
      <c r="H28" s="26">
        <v>6500</v>
      </c>
      <c r="I28" s="20">
        <f>H28*6</f>
        <v>39000</v>
      </c>
      <c r="J28" s="2" t="s">
        <v>1</v>
      </c>
      <c r="K28" s="26">
        <f>I28/2</f>
        <v>19500</v>
      </c>
      <c r="L28" s="26"/>
    </row>
    <row r="29" spans="1:12" x14ac:dyDescent="0.3">
      <c r="A29" s="2"/>
      <c r="D29" s="2" t="s">
        <v>16</v>
      </c>
      <c r="E29" s="2">
        <v>3</v>
      </c>
      <c r="F29" s="7">
        <v>2000</v>
      </c>
      <c r="G29" s="7">
        <f t="shared" ref="G29:G34" si="1">E29*F29</f>
        <v>6000</v>
      </c>
      <c r="H29" s="26"/>
      <c r="I29" s="26">
        <f>G29*6</f>
        <v>36000</v>
      </c>
      <c r="J29" s="2" t="s">
        <v>1</v>
      </c>
      <c r="K29" s="26">
        <f>I29/2</f>
        <v>18000</v>
      </c>
      <c r="L29" s="26"/>
    </row>
    <row r="30" spans="1:12" x14ac:dyDescent="0.3">
      <c r="A30" s="2"/>
      <c r="D30" s="2" t="s">
        <v>15</v>
      </c>
      <c r="E30" s="2">
        <v>3</v>
      </c>
      <c r="F30" s="7">
        <v>500</v>
      </c>
      <c r="G30" s="7">
        <f t="shared" si="1"/>
        <v>1500</v>
      </c>
      <c r="H30" s="2"/>
      <c r="I30" s="26">
        <f>G30*6</f>
        <v>9000</v>
      </c>
      <c r="J30" s="2" t="s">
        <v>1</v>
      </c>
      <c r="K30" s="26">
        <f t="shared" ref="K30:K34" si="2">I30/2</f>
        <v>4500</v>
      </c>
      <c r="L30" s="26"/>
    </row>
    <row r="31" spans="1:12" x14ac:dyDescent="0.3">
      <c r="A31" s="2"/>
      <c r="D31" s="2" t="s">
        <v>4</v>
      </c>
      <c r="E31" s="2">
        <v>3</v>
      </c>
      <c r="F31" s="7">
        <v>200</v>
      </c>
      <c r="G31" s="7">
        <f t="shared" si="1"/>
        <v>600</v>
      </c>
      <c r="H31" s="26"/>
      <c r="I31" s="26">
        <f>G31*6</f>
        <v>3600</v>
      </c>
      <c r="J31" s="2" t="s">
        <v>1</v>
      </c>
      <c r="K31" s="26">
        <f t="shared" si="2"/>
        <v>1800</v>
      </c>
      <c r="L31" s="26"/>
    </row>
    <row r="32" spans="1:12" x14ac:dyDescent="0.3">
      <c r="A32" s="2"/>
      <c r="D32" s="2" t="s">
        <v>3</v>
      </c>
      <c r="E32" s="2">
        <v>3</v>
      </c>
      <c r="F32" s="7">
        <v>2000</v>
      </c>
      <c r="G32" s="7">
        <f t="shared" si="1"/>
        <v>6000</v>
      </c>
      <c r="H32" s="26"/>
      <c r="I32" s="26">
        <f>G32*6</f>
        <v>36000</v>
      </c>
      <c r="J32" s="2" t="s">
        <v>1</v>
      </c>
      <c r="K32" s="26">
        <f t="shared" si="2"/>
        <v>18000</v>
      </c>
      <c r="L32" s="26"/>
    </row>
    <row r="33" spans="1:12" x14ac:dyDescent="0.3">
      <c r="A33" s="2"/>
      <c r="D33" s="2" t="s">
        <v>14</v>
      </c>
      <c r="E33" s="2">
        <v>3</v>
      </c>
      <c r="F33" s="7">
        <v>17000</v>
      </c>
      <c r="G33" s="7">
        <f t="shared" si="1"/>
        <v>51000</v>
      </c>
      <c r="H33" s="26"/>
      <c r="I33" s="26">
        <f>G33</f>
        <v>51000</v>
      </c>
      <c r="J33" s="2" t="s">
        <v>1</v>
      </c>
      <c r="K33" s="26">
        <f>I33/2</f>
        <v>25500</v>
      </c>
      <c r="L33" s="26"/>
    </row>
    <row r="34" spans="1:12" x14ac:dyDescent="0.3">
      <c r="A34" s="2"/>
      <c r="D34" s="2" t="s">
        <v>10</v>
      </c>
      <c r="E34" s="2">
        <v>3</v>
      </c>
      <c r="F34" s="7">
        <v>9000</v>
      </c>
      <c r="G34" s="7">
        <f t="shared" si="1"/>
        <v>27000</v>
      </c>
      <c r="H34" s="26"/>
      <c r="I34" s="26">
        <f>G34</f>
        <v>27000</v>
      </c>
      <c r="J34" s="2" t="s">
        <v>1</v>
      </c>
      <c r="K34" s="26">
        <f t="shared" si="2"/>
        <v>13500</v>
      </c>
      <c r="L34" s="26"/>
    </row>
    <row r="35" spans="1:12" ht="15" thickBot="1" x14ac:dyDescent="0.35">
      <c r="A35" s="2"/>
      <c r="D35" s="24" t="s">
        <v>0</v>
      </c>
      <c r="E35" s="8"/>
      <c r="F35" s="7"/>
      <c r="G35" s="23">
        <f>G29+G30+G31+G32+G33+G34</f>
        <v>92100</v>
      </c>
      <c r="H35" s="26"/>
      <c r="I35" s="21">
        <f>I26+I27+I28+I29+I30+I31+I32+I33+I34</f>
        <v>279600</v>
      </c>
      <c r="J35" s="26"/>
      <c r="K35" s="21">
        <f>K26+K27+K28+K29+K30+K31+K32+K33+K34</f>
        <v>139800</v>
      </c>
      <c r="L35" s="21">
        <f>K35</f>
        <v>139800</v>
      </c>
    </row>
    <row r="36" spans="1:12" ht="15" thickTop="1" x14ac:dyDescent="0.3">
      <c r="A36" s="17"/>
      <c r="B36" s="17"/>
      <c r="C36" s="17"/>
      <c r="D36" s="17"/>
      <c r="E36" s="19"/>
      <c r="F36" s="18"/>
      <c r="G36" s="18"/>
      <c r="H36" s="16"/>
      <c r="I36" s="16"/>
      <c r="J36" s="17"/>
      <c r="K36" s="16"/>
      <c r="L36" s="16"/>
    </row>
    <row r="37" spans="1:12" x14ac:dyDescent="0.3">
      <c r="A37" s="2">
        <v>41</v>
      </c>
      <c r="C37" s="143" t="s">
        <v>128</v>
      </c>
      <c r="D37" s="2" t="s">
        <v>129</v>
      </c>
      <c r="E37" s="2">
        <v>1</v>
      </c>
      <c r="H37" s="26">
        <v>4000</v>
      </c>
      <c r="I37" s="20">
        <f t="shared" ref="I37:I64" si="3">H37*6</f>
        <v>24000</v>
      </c>
      <c r="J37" s="2" t="s">
        <v>1</v>
      </c>
      <c r="K37" s="26">
        <f>I37/2</f>
        <v>12000</v>
      </c>
      <c r="L37" s="20"/>
    </row>
    <row r="38" spans="1:12" x14ac:dyDescent="0.3">
      <c r="A38" s="2">
        <v>42</v>
      </c>
      <c r="C38" s="2" t="s">
        <v>130</v>
      </c>
      <c r="D38" s="2" t="s">
        <v>131</v>
      </c>
      <c r="E38" s="2">
        <v>1</v>
      </c>
      <c r="H38" s="26">
        <v>4000</v>
      </c>
      <c r="I38" s="20">
        <f t="shared" si="3"/>
        <v>24000</v>
      </c>
      <c r="J38" s="2" t="s">
        <v>1</v>
      </c>
      <c r="K38" s="26">
        <f t="shared" ref="K38:K70" si="4">I38/2</f>
        <v>12000</v>
      </c>
      <c r="L38" s="20"/>
    </row>
    <row r="39" spans="1:12" x14ac:dyDescent="0.3">
      <c r="A39" s="2">
        <v>43</v>
      </c>
      <c r="C39" s="2" t="s">
        <v>132</v>
      </c>
      <c r="D39" s="2" t="s">
        <v>133</v>
      </c>
      <c r="E39" s="2">
        <v>1</v>
      </c>
      <c r="H39" s="26">
        <v>4000</v>
      </c>
      <c r="I39" s="20">
        <f t="shared" si="3"/>
        <v>24000</v>
      </c>
      <c r="J39" s="2" t="s">
        <v>1</v>
      </c>
      <c r="K39" s="26">
        <f t="shared" si="4"/>
        <v>12000</v>
      </c>
      <c r="L39" s="20"/>
    </row>
    <row r="40" spans="1:12" x14ac:dyDescent="0.3">
      <c r="A40" s="2">
        <v>44</v>
      </c>
      <c r="C40" s="2" t="s">
        <v>134</v>
      </c>
      <c r="D40" s="2" t="s">
        <v>135</v>
      </c>
      <c r="E40" s="2">
        <v>1</v>
      </c>
      <c r="H40" s="26">
        <v>4000</v>
      </c>
      <c r="I40" s="20">
        <f t="shared" si="3"/>
        <v>24000</v>
      </c>
      <c r="J40" s="2" t="s">
        <v>1</v>
      </c>
      <c r="K40" s="26">
        <f t="shared" si="4"/>
        <v>12000</v>
      </c>
      <c r="L40" s="20"/>
    </row>
    <row r="41" spans="1:12" x14ac:dyDescent="0.3">
      <c r="A41" s="2">
        <v>45</v>
      </c>
      <c r="C41" s="2" t="s">
        <v>136</v>
      </c>
      <c r="D41" s="2" t="s">
        <v>137</v>
      </c>
      <c r="E41" s="2">
        <v>1</v>
      </c>
      <c r="H41" s="26">
        <v>4000</v>
      </c>
      <c r="I41" s="20">
        <f t="shared" si="3"/>
        <v>24000</v>
      </c>
      <c r="J41" s="2" t="s">
        <v>1</v>
      </c>
      <c r="K41" s="26">
        <f t="shared" si="4"/>
        <v>12000</v>
      </c>
      <c r="L41" s="20"/>
    </row>
    <row r="42" spans="1:12" x14ac:dyDescent="0.3">
      <c r="A42" s="2">
        <v>46</v>
      </c>
      <c r="C42" s="2" t="s">
        <v>138</v>
      </c>
      <c r="D42" s="2" t="s">
        <v>139</v>
      </c>
      <c r="E42" s="2">
        <v>1</v>
      </c>
      <c r="H42" s="26">
        <v>4000</v>
      </c>
      <c r="I42" s="20">
        <f t="shared" si="3"/>
        <v>24000</v>
      </c>
      <c r="J42" s="2" t="s">
        <v>1</v>
      </c>
      <c r="K42" s="26">
        <f t="shared" si="4"/>
        <v>12000</v>
      </c>
      <c r="L42" s="20"/>
    </row>
    <row r="43" spans="1:12" x14ac:dyDescent="0.3">
      <c r="A43" s="2">
        <v>47</v>
      </c>
      <c r="C43" s="2" t="s">
        <v>140</v>
      </c>
      <c r="D43" s="2" t="s">
        <v>141</v>
      </c>
      <c r="E43" s="2">
        <v>1</v>
      </c>
      <c r="H43" s="26">
        <v>4000</v>
      </c>
      <c r="I43" s="20">
        <f t="shared" si="3"/>
        <v>24000</v>
      </c>
      <c r="J43" s="2" t="s">
        <v>1</v>
      </c>
      <c r="K43" s="26">
        <f t="shared" si="4"/>
        <v>12000</v>
      </c>
      <c r="L43" s="20"/>
    </row>
    <row r="44" spans="1:12" x14ac:dyDescent="0.3">
      <c r="A44" s="2">
        <v>48</v>
      </c>
      <c r="C44" s="2" t="s">
        <v>142</v>
      </c>
      <c r="D44" s="2" t="s">
        <v>143</v>
      </c>
      <c r="E44" s="2">
        <v>1</v>
      </c>
      <c r="H44" s="26">
        <v>4000</v>
      </c>
      <c r="I44" s="20">
        <f t="shared" si="3"/>
        <v>24000</v>
      </c>
      <c r="J44" s="2" t="s">
        <v>1</v>
      </c>
      <c r="K44" s="26">
        <f t="shared" si="4"/>
        <v>12000</v>
      </c>
      <c r="L44" s="20"/>
    </row>
    <row r="45" spans="1:12" x14ac:dyDescent="0.3">
      <c r="A45" s="2">
        <v>49</v>
      </c>
      <c r="C45" s="2" t="s">
        <v>144</v>
      </c>
      <c r="D45" s="2" t="s">
        <v>145</v>
      </c>
      <c r="E45" s="2">
        <v>1</v>
      </c>
      <c r="H45" s="26">
        <v>4000</v>
      </c>
      <c r="I45" s="20">
        <f t="shared" si="3"/>
        <v>24000</v>
      </c>
      <c r="J45" s="2" t="s">
        <v>1</v>
      </c>
      <c r="K45" s="26">
        <f t="shared" si="4"/>
        <v>12000</v>
      </c>
      <c r="L45" s="20"/>
    </row>
    <row r="46" spans="1:12" x14ac:dyDescent="0.3">
      <c r="A46" s="2">
        <v>50</v>
      </c>
      <c r="C46" s="2" t="s">
        <v>146</v>
      </c>
      <c r="D46" s="2" t="s">
        <v>147</v>
      </c>
      <c r="E46" s="2">
        <v>1</v>
      </c>
      <c r="H46" s="26">
        <v>4000</v>
      </c>
      <c r="I46" s="20">
        <f t="shared" si="3"/>
        <v>24000</v>
      </c>
      <c r="J46" s="2" t="s">
        <v>1</v>
      </c>
      <c r="K46" s="26">
        <f t="shared" si="4"/>
        <v>12000</v>
      </c>
      <c r="L46" s="20"/>
    </row>
    <row r="47" spans="1:12" x14ac:dyDescent="0.3">
      <c r="A47" s="2">
        <v>51</v>
      </c>
      <c r="C47" s="2" t="s">
        <v>148</v>
      </c>
      <c r="D47" s="2" t="s">
        <v>149</v>
      </c>
      <c r="E47" s="2">
        <v>1</v>
      </c>
      <c r="H47" s="26">
        <v>4000</v>
      </c>
      <c r="I47" s="20">
        <f t="shared" si="3"/>
        <v>24000</v>
      </c>
      <c r="J47" s="2" t="s">
        <v>1</v>
      </c>
      <c r="K47" s="26">
        <f t="shared" si="4"/>
        <v>12000</v>
      </c>
      <c r="L47" s="20"/>
    </row>
    <row r="48" spans="1:12" x14ac:dyDescent="0.3">
      <c r="A48" s="2">
        <v>52</v>
      </c>
      <c r="C48" s="2" t="s">
        <v>150</v>
      </c>
      <c r="D48" s="2" t="s">
        <v>151</v>
      </c>
      <c r="E48" s="2">
        <v>1</v>
      </c>
      <c r="H48" s="26">
        <v>4000</v>
      </c>
      <c r="I48" s="20">
        <f t="shared" si="3"/>
        <v>24000</v>
      </c>
      <c r="J48" s="2" t="s">
        <v>1</v>
      </c>
      <c r="K48" s="26">
        <f t="shared" si="4"/>
        <v>12000</v>
      </c>
      <c r="L48" s="20"/>
    </row>
    <row r="49" spans="1:12" x14ac:dyDescent="0.3">
      <c r="A49" s="2">
        <v>53</v>
      </c>
      <c r="C49" s="2" t="s">
        <v>152</v>
      </c>
      <c r="D49" s="2" t="s">
        <v>153</v>
      </c>
      <c r="E49" s="2">
        <v>1</v>
      </c>
      <c r="H49" s="26">
        <v>4000</v>
      </c>
      <c r="I49" s="20">
        <f t="shared" si="3"/>
        <v>24000</v>
      </c>
      <c r="J49" s="2" t="s">
        <v>1</v>
      </c>
      <c r="K49" s="26">
        <f t="shared" si="4"/>
        <v>12000</v>
      </c>
      <c r="L49" s="20"/>
    </row>
    <row r="50" spans="1:12" x14ac:dyDescent="0.3">
      <c r="A50" s="2">
        <v>54</v>
      </c>
      <c r="C50" s="2" t="s">
        <v>154</v>
      </c>
      <c r="D50" s="2" t="s">
        <v>155</v>
      </c>
      <c r="E50" s="2">
        <v>1</v>
      </c>
      <c r="H50" s="26">
        <v>4000</v>
      </c>
      <c r="I50" s="20">
        <f t="shared" si="3"/>
        <v>24000</v>
      </c>
      <c r="J50" s="2" t="s">
        <v>1</v>
      </c>
      <c r="K50" s="26">
        <f t="shared" si="4"/>
        <v>12000</v>
      </c>
      <c r="L50" s="20"/>
    </row>
    <row r="51" spans="1:12" x14ac:dyDescent="0.3">
      <c r="A51" s="2">
        <v>55</v>
      </c>
      <c r="C51" s="2" t="s">
        <v>156</v>
      </c>
      <c r="D51" s="2" t="s">
        <v>157</v>
      </c>
      <c r="E51" s="2">
        <v>1</v>
      </c>
      <c r="H51" s="26">
        <v>4000</v>
      </c>
      <c r="I51" s="20">
        <f t="shared" si="3"/>
        <v>24000</v>
      </c>
      <c r="J51" s="2" t="s">
        <v>1</v>
      </c>
      <c r="K51" s="26">
        <f t="shared" si="4"/>
        <v>12000</v>
      </c>
      <c r="L51" s="20"/>
    </row>
    <row r="52" spans="1:12" x14ac:dyDescent="0.3">
      <c r="A52" s="2">
        <v>56</v>
      </c>
      <c r="C52" s="2" t="s">
        <v>158</v>
      </c>
      <c r="D52" s="2" t="s">
        <v>159</v>
      </c>
      <c r="E52" s="2">
        <v>1</v>
      </c>
      <c r="H52" s="26">
        <v>4000</v>
      </c>
      <c r="I52" s="20">
        <f t="shared" si="3"/>
        <v>24000</v>
      </c>
      <c r="J52" s="2" t="s">
        <v>1</v>
      </c>
      <c r="K52" s="26">
        <f t="shared" si="4"/>
        <v>12000</v>
      </c>
      <c r="L52" s="20"/>
    </row>
    <row r="53" spans="1:12" x14ac:dyDescent="0.3">
      <c r="A53" s="2">
        <v>57</v>
      </c>
      <c r="C53" s="2" t="s">
        <v>160</v>
      </c>
      <c r="D53" s="2" t="s">
        <v>161</v>
      </c>
      <c r="E53" s="2">
        <v>1</v>
      </c>
      <c r="H53" s="26">
        <v>4000</v>
      </c>
      <c r="I53" s="20">
        <f t="shared" si="3"/>
        <v>24000</v>
      </c>
      <c r="J53" s="2" t="s">
        <v>1</v>
      </c>
      <c r="K53" s="26">
        <f t="shared" si="4"/>
        <v>12000</v>
      </c>
      <c r="L53" s="20"/>
    </row>
    <row r="54" spans="1:12" x14ac:dyDescent="0.3">
      <c r="A54" s="2">
        <v>58</v>
      </c>
      <c r="C54" s="2" t="s">
        <v>162</v>
      </c>
      <c r="D54" s="2" t="s">
        <v>163</v>
      </c>
      <c r="E54" s="2">
        <v>1</v>
      </c>
      <c r="H54" s="26">
        <v>4000</v>
      </c>
      <c r="I54" s="20">
        <f t="shared" si="3"/>
        <v>24000</v>
      </c>
      <c r="J54" s="2" t="s">
        <v>1</v>
      </c>
      <c r="K54" s="26">
        <f t="shared" si="4"/>
        <v>12000</v>
      </c>
      <c r="L54" s="20"/>
    </row>
    <row r="55" spans="1:12" x14ac:dyDescent="0.3">
      <c r="A55" s="2">
        <v>59</v>
      </c>
      <c r="C55" s="2" t="s">
        <v>164</v>
      </c>
      <c r="D55" s="2" t="s">
        <v>165</v>
      </c>
      <c r="E55" s="2">
        <v>1</v>
      </c>
      <c r="H55" s="26">
        <v>4000</v>
      </c>
      <c r="I55" s="20">
        <f t="shared" si="3"/>
        <v>24000</v>
      </c>
      <c r="J55" s="2" t="s">
        <v>1</v>
      </c>
      <c r="K55" s="26">
        <f t="shared" si="4"/>
        <v>12000</v>
      </c>
      <c r="L55" s="20"/>
    </row>
    <row r="56" spans="1:12" x14ac:dyDescent="0.3">
      <c r="A56" s="2">
        <v>60</v>
      </c>
      <c r="C56" s="2" t="s">
        <v>166</v>
      </c>
      <c r="D56" s="2" t="s">
        <v>167</v>
      </c>
      <c r="E56" s="2">
        <v>1</v>
      </c>
      <c r="H56" s="26">
        <v>4000</v>
      </c>
      <c r="I56" s="20">
        <f t="shared" si="3"/>
        <v>24000</v>
      </c>
      <c r="J56" s="2" t="s">
        <v>1</v>
      </c>
      <c r="K56" s="26">
        <f t="shared" si="4"/>
        <v>12000</v>
      </c>
      <c r="L56" s="20"/>
    </row>
    <row r="57" spans="1:12" x14ac:dyDescent="0.3">
      <c r="A57" s="2">
        <v>61</v>
      </c>
      <c r="C57" s="2" t="s">
        <v>168</v>
      </c>
      <c r="D57" s="2" t="s">
        <v>169</v>
      </c>
      <c r="E57" s="2">
        <v>1</v>
      </c>
      <c r="H57" s="26">
        <v>4000</v>
      </c>
      <c r="I57" s="20">
        <f t="shared" si="3"/>
        <v>24000</v>
      </c>
      <c r="J57" s="2" t="s">
        <v>1</v>
      </c>
      <c r="K57" s="26">
        <f t="shared" si="4"/>
        <v>12000</v>
      </c>
      <c r="L57" s="20"/>
    </row>
    <row r="58" spans="1:12" x14ac:dyDescent="0.3">
      <c r="A58" s="2">
        <v>62</v>
      </c>
      <c r="C58" s="2" t="s">
        <v>170</v>
      </c>
      <c r="D58" s="2" t="s">
        <v>171</v>
      </c>
      <c r="E58" s="2">
        <v>1</v>
      </c>
      <c r="H58" s="26">
        <v>4000</v>
      </c>
      <c r="I58" s="20">
        <f t="shared" si="3"/>
        <v>24000</v>
      </c>
      <c r="J58" s="2" t="s">
        <v>1</v>
      </c>
      <c r="K58" s="26">
        <f t="shared" si="4"/>
        <v>12000</v>
      </c>
      <c r="L58" s="20"/>
    </row>
    <row r="59" spans="1:12" x14ac:dyDescent="0.3">
      <c r="A59" s="2">
        <v>63</v>
      </c>
      <c r="C59" s="2" t="s">
        <v>172</v>
      </c>
      <c r="D59" s="2" t="s">
        <v>173</v>
      </c>
      <c r="E59" s="2">
        <v>1</v>
      </c>
      <c r="H59" s="26">
        <v>4000</v>
      </c>
      <c r="I59" s="20">
        <f t="shared" si="3"/>
        <v>24000</v>
      </c>
      <c r="J59" s="2" t="s">
        <v>1</v>
      </c>
      <c r="K59" s="26">
        <f t="shared" si="4"/>
        <v>12000</v>
      </c>
      <c r="L59" s="20"/>
    </row>
    <row r="60" spans="1:12" x14ac:dyDescent="0.3">
      <c r="A60" s="2">
        <v>64</v>
      </c>
      <c r="C60" s="2" t="s">
        <v>174</v>
      </c>
      <c r="D60" s="2" t="s">
        <v>175</v>
      </c>
      <c r="E60" s="2">
        <v>1</v>
      </c>
      <c r="H60" s="26">
        <v>4000</v>
      </c>
      <c r="I60" s="20">
        <f t="shared" si="3"/>
        <v>24000</v>
      </c>
      <c r="J60" s="2" t="s">
        <v>1</v>
      </c>
      <c r="K60" s="26">
        <f t="shared" si="4"/>
        <v>12000</v>
      </c>
      <c r="L60" s="20"/>
    </row>
    <row r="61" spans="1:12" x14ac:dyDescent="0.3">
      <c r="A61" s="2">
        <v>65</v>
      </c>
      <c r="C61" s="2" t="s">
        <v>176</v>
      </c>
      <c r="D61" s="2" t="s">
        <v>177</v>
      </c>
      <c r="E61" s="2">
        <v>1</v>
      </c>
      <c r="H61" s="26">
        <v>4000</v>
      </c>
      <c r="I61" s="20">
        <f t="shared" si="3"/>
        <v>24000</v>
      </c>
      <c r="J61" s="2" t="s">
        <v>1</v>
      </c>
      <c r="K61" s="26">
        <f t="shared" si="4"/>
        <v>12000</v>
      </c>
      <c r="L61" s="20"/>
    </row>
    <row r="62" spans="1:12" x14ac:dyDescent="0.3">
      <c r="A62" s="2">
        <v>66</v>
      </c>
      <c r="C62" s="2" t="s">
        <v>178</v>
      </c>
      <c r="D62" s="2" t="s">
        <v>179</v>
      </c>
      <c r="E62" s="2">
        <v>1</v>
      </c>
      <c r="H62" s="26">
        <v>4000</v>
      </c>
      <c r="I62" s="20">
        <f t="shared" si="3"/>
        <v>24000</v>
      </c>
      <c r="J62" s="2" t="s">
        <v>1</v>
      </c>
      <c r="K62" s="26">
        <f t="shared" si="4"/>
        <v>12000</v>
      </c>
      <c r="L62" s="20"/>
    </row>
    <row r="63" spans="1:12" x14ac:dyDescent="0.3">
      <c r="A63" s="2">
        <v>67</v>
      </c>
      <c r="C63" s="2" t="s">
        <v>180</v>
      </c>
      <c r="D63" s="2" t="s">
        <v>181</v>
      </c>
      <c r="E63" s="2">
        <v>1</v>
      </c>
      <c r="H63" s="26">
        <v>4000</v>
      </c>
      <c r="I63" s="20">
        <f t="shared" si="3"/>
        <v>24000</v>
      </c>
      <c r="J63" s="2" t="s">
        <v>1</v>
      </c>
      <c r="K63" s="26">
        <f t="shared" si="4"/>
        <v>12000</v>
      </c>
      <c r="L63" s="20"/>
    </row>
    <row r="64" spans="1:12" x14ac:dyDescent="0.3">
      <c r="A64" s="2">
        <v>68</v>
      </c>
      <c r="C64" s="2" t="s">
        <v>182</v>
      </c>
      <c r="D64" s="2" t="s">
        <v>183</v>
      </c>
      <c r="E64" s="2">
        <v>1</v>
      </c>
      <c r="H64" s="26">
        <v>4000</v>
      </c>
      <c r="I64" s="20">
        <f t="shared" si="3"/>
        <v>24000</v>
      </c>
      <c r="J64" s="2" t="s">
        <v>1</v>
      </c>
      <c r="K64" s="26">
        <f t="shared" si="4"/>
        <v>12000</v>
      </c>
      <c r="L64" s="20"/>
    </row>
    <row r="65" spans="1:12" x14ac:dyDescent="0.3">
      <c r="A65" s="2"/>
      <c r="D65" s="2" t="s">
        <v>16</v>
      </c>
      <c r="E65" s="2">
        <v>32</v>
      </c>
      <c r="F65" s="7">
        <v>2000</v>
      </c>
      <c r="G65" s="7">
        <f t="shared" ref="G65:G70" si="5">E65*F65</f>
        <v>64000</v>
      </c>
      <c r="H65" s="26"/>
      <c r="I65" s="26">
        <f>G65*6</f>
        <v>384000</v>
      </c>
      <c r="J65" s="2" t="s">
        <v>1</v>
      </c>
      <c r="K65" s="26">
        <f t="shared" si="4"/>
        <v>192000</v>
      </c>
      <c r="L65" s="20"/>
    </row>
    <row r="66" spans="1:12" x14ac:dyDescent="0.3">
      <c r="A66" s="2"/>
      <c r="D66" s="2" t="s">
        <v>15</v>
      </c>
      <c r="E66" s="2">
        <v>32</v>
      </c>
      <c r="F66" s="7">
        <v>500</v>
      </c>
      <c r="G66" s="7">
        <f t="shared" si="5"/>
        <v>16000</v>
      </c>
      <c r="H66" s="2"/>
      <c r="I66" s="26">
        <f>G66*6</f>
        <v>96000</v>
      </c>
      <c r="J66" s="2" t="s">
        <v>1</v>
      </c>
      <c r="K66" s="26">
        <f t="shared" si="4"/>
        <v>48000</v>
      </c>
      <c r="L66" s="26"/>
    </row>
    <row r="67" spans="1:12" x14ac:dyDescent="0.3">
      <c r="A67" s="2"/>
      <c r="D67" s="2" t="s">
        <v>4</v>
      </c>
      <c r="E67" s="2">
        <v>32</v>
      </c>
      <c r="F67" s="7">
        <v>200</v>
      </c>
      <c r="G67" s="7">
        <f t="shared" si="5"/>
        <v>6400</v>
      </c>
      <c r="H67" s="26"/>
      <c r="I67" s="26">
        <f>G67*6</f>
        <v>38400</v>
      </c>
      <c r="J67" s="2" t="s">
        <v>1</v>
      </c>
      <c r="K67" s="26">
        <f t="shared" si="4"/>
        <v>19200</v>
      </c>
      <c r="L67" s="26"/>
    </row>
    <row r="68" spans="1:12" x14ac:dyDescent="0.3">
      <c r="A68" s="2"/>
      <c r="D68" s="2" t="s">
        <v>3</v>
      </c>
      <c r="E68" s="2">
        <v>32</v>
      </c>
      <c r="F68" s="7">
        <v>2000</v>
      </c>
      <c r="G68" s="7">
        <f t="shared" si="5"/>
        <v>64000</v>
      </c>
      <c r="H68" s="26"/>
      <c r="I68" s="26">
        <f>G67*6</f>
        <v>38400</v>
      </c>
      <c r="J68" s="2" t="s">
        <v>1</v>
      </c>
      <c r="K68" s="26">
        <f t="shared" si="4"/>
        <v>19200</v>
      </c>
      <c r="L68" s="26"/>
    </row>
    <row r="69" spans="1:12" x14ac:dyDescent="0.3">
      <c r="A69" s="2"/>
      <c r="D69" s="2" t="s">
        <v>14</v>
      </c>
      <c r="E69" s="2">
        <v>32</v>
      </c>
      <c r="F69" s="7">
        <v>17000</v>
      </c>
      <c r="G69" s="7">
        <f t="shared" si="5"/>
        <v>544000</v>
      </c>
      <c r="H69" s="26"/>
      <c r="I69" s="26">
        <f>G69</f>
        <v>544000</v>
      </c>
      <c r="J69" s="2" t="s">
        <v>1</v>
      </c>
      <c r="K69" s="26">
        <f t="shared" si="4"/>
        <v>272000</v>
      </c>
      <c r="L69" s="26"/>
    </row>
    <row r="70" spans="1:12" x14ac:dyDescent="0.3">
      <c r="A70" s="2"/>
      <c r="D70" s="2" t="s">
        <v>10</v>
      </c>
      <c r="E70" s="2">
        <v>32</v>
      </c>
      <c r="F70" s="7">
        <v>9000</v>
      </c>
      <c r="G70" s="7">
        <f t="shared" si="5"/>
        <v>288000</v>
      </c>
      <c r="H70" s="26"/>
      <c r="I70" s="26">
        <f>G70</f>
        <v>288000</v>
      </c>
      <c r="J70" s="2" t="s">
        <v>1</v>
      </c>
      <c r="K70" s="26">
        <f t="shared" si="4"/>
        <v>144000</v>
      </c>
      <c r="L70" s="26"/>
    </row>
    <row r="71" spans="1:12" ht="15" thickBot="1" x14ac:dyDescent="0.35">
      <c r="A71" s="2"/>
      <c r="D71" s="24" t="s">
        <v>0</v>
      </c>
      <c r="E71" s="8"/>
      <c r="F71" s="7"/>
      <c r="G71" s="23">
        <f>G65+G66+G67+G68+G69+G70</f>
        <v>982400</v>
      </c>
      <c r="H71" s="26"/>
      <c r="I71" s="21">
        <f>I37+I38+I39+I40+I41+I42+I43+I44+I45+I46+I47+I48+I49+I50+I51+I52+I53+I54+I55+I56+I57+I58+I59+I60+I61+I62+I63+I64+I65+I66+I67+I68+I69+I70</f>
        <v>2060800</v>
      </c>
      <c r="J71" s="26"/>
      <c r="K71" s="21">
        <f>K37+K38+K39+K40+K41+K42+K43+K44+K45+K46+K47+K48+K49+K50+K51+K52+K53+K54+K55+K56+K57+K58+K59+K60+K61+K62+K63+K64+K65+K66+K67+K68+K69+K70</f>
        <v>1030400</v>
      </c>
      <c r="L71" s="21">
        <f>K71</f>
        <v>1030400</v>
      </c>
    </row>
    <row r="72" spans="1:12" ht="15" thickTop="1" x14ac:dyDescent="0.3">
      <c r="A72" s="17"/>
      <c r="B72" s="17"/>
      <c r="C72" s="17"/>
      <c r="D72" s="17"/>
      <c r="E72" s="19"/>
      <c r="F72" s="18"/>
      <c r="G72" s="18"/>
      <c r="H72" s="16"/>
      <c r="I72" s="16"/>
      <c r="J72" s="17"/>
      <c r="K72" s="16"/>
      <c r="L72" s="16"/>
    </row>
    <row r="73" spans="1:12" x14ac:dyDescent="0.3">
      <c r="A73" s="2">
        <v>69</v>
      </c>
      <c r="C73" s="143" t="s">
        <v>192</v>
      </c>
      <c r="D73" s="2" t="s">
        <v>193</v>
      </c>
      <c r="E73" s="8">
        <v>1</v>
      </c>
      <c r="F73" s="7"/>
      <c r="G73" s="36"/>
      <c r="H73" s="26">
        <v>7000</v>
      </c>
      <c r="I73" s="20">
        <f t="shared" ref="I73:I74" si="6">H73*6</f>
        <v>42000</v>
      </c>
      <c r="J73" s="2" t="s">
        <v>1</v>
      </c>
      <c r="K73" s="26">
        <f t="shared" ref="K73:K74" si="7">I73/2</f>
        <v>21000</v>
      </c>
      <c r="L73" s="20"/>
    </row>
    <row r="74" spans="1:12" x14ac:dyDescent="0.3">
      <c r="A74" s="2">
        <v>70</v>
      </c>
      <c r="C74" s="2" t="s">
        <v>194</v>
      </c>
      <c r="D74" s="2" t="s">
        <v>193</v>
      </c>
      <c r="E74" s="8">
        <v>1</v>
      </c>
      <c r="F74" s="7"/>
      <c r="G74" s="36"/>
      <c r="H74" s="26">
        <v>7000</v>
      </c>
      <c r="I74" s="20">
        <f t="shared" si="6"/>
        <v>42000</v>
      </c>
      <c r="J74" s="2" t="s">
        <v>1</v>
      </c>
      <c r="K74" s="26">
        <f t="shared" si="7"/>
        <v>21000</v>
      </c>
      <c r="L74" s="20"/>
    </row>
    <row r="75" spans="1:12" x14ac:dyDescent="0.3">
      <c r="A75" s="2"/>
      <c r="D75" s="2" t="s">
        <v>114</v>
      </c>
      <c r="E75" s="8"/>
      <c r="F75" s="7"/>
      <c r="G75" s="36"/>
      <c r="H75" s="26"/>
      <c r="I75" s="20"/>
      <c r="J75" s="2"/>
      <c r="K75" s="26"/>
      <c r="L75" s="20"/>
    </row>
    <row r="76" spans="1:12" x14ac:dyDescent="0.3">
      <c r="A76" s="2"/>
      <c r="D76" s="2" t="s">
        <v>114</v>
      </c>
      <c r="E76" s="8"/>
      <c r="F76" s="7"/>
      <c r="G76" s="36"/>
      <c r="H76" s="26"/>
      <c r="I76" s="20"/>
      <c r="J76" s="2"/>
      <c r="K76" s="26"/>
      <c r="L76" s="20"/>
    </row>
    <row r="77" spans="1:12" x14ac:dyDescent="0.3">
      <c r="A77" s="2"/>
      <c r="D77" s="2" t="s">
        <v>16</v>
      </c>
      <c r="E77" s="8">
        <v>2</v>
      </c>
      <c r="F77" s="7">
        <v>2000</v>
      </c>
      <c r="G77" s="7">
        <f t="shared" ref="G77:G82" si="8">E77*F77</f>
        <v>4000</v>
      </c>
      <c r="H77" s="2"/>
      <c r="I77" s="26">
        <f>G77*6</f>
        <v>24000</v>
      </c>
      <c r="J77" s="2" t="s">
        <v>1</v>
      </c>
      <c r="K77" s="26">
        <f>I77/2</f>
        <v>12000</v>
      </c>
      <c r="L77" s="26"/>
    </row>
    <row r="78" spans="1:12" x14ac:dyDescent="0.3">
      <c r="A78" s="2"/>
      <c r="D78" s="2" t="s">
        <v>15</v>
      </c>
      <c r="E78" s="8">
        <v>2</v>
      </c>
      <c r="F78" s="7">
        <v>500</v>
      </c>
      <c r="G78" s="7">
        <f t="shared" si="8"/>
        <v>1000</v>
      </c>
      <c r="H78" s="2"/>
      <c r="I78" s="26">
        <f>G78*6</f>
        <v>6000</v>
      </c>
      <c r="J78" s="2" t="s">
        <v>1</v>
      </c>
      <c r="K78" s="26">
        <f t="shared" ref="K78:K82" si="9">I78/2</f>
        <v>3000</v>
      </c>
      <c r="L78" s="26"/>
    </row>
    <row r="79" spans="1:12" x14ac:dyDescent="0.3">
      <c r="A79" s="2"/>
      <c r="D79" s="2" t="s">
        <v>4</v>
      </c>
      <c r="E79" s="8">
        <v>2</v>
      </c>
      <c r="F79" s="7">
        <v>200</v>
      </c>
      <c r="G79" s="7">
        <f t="shared" si="8"/>
        <v>400</v>
      </c>
      <c r="H79" s="26"/>
      <c r="I79" s="26">
        <f>G79*6</f>
        <v>2400</v>
      </c>
      <c r="J79" s="2" t="s">
        <v>1</v>
      </c>
      <c r="K79" s="26">
        <f t="shared" si="9"/>
        <v>1200</v>
      </c>
      <c r="L79" s="26"/>
    </row>
    <row r="80" spans="1:12" x14ac:dyDescent="0.3">
      <c r="A80" s="2"/>
      <c r="D80" s="2" t="s">
        <v>3</v>
      </c>
      <c r="E80" s="8">
        <v>2</v>
      </c>
      <c r="F80" s="7">
        <v>2000</v>
      </c>
      <c r="G80" s="7">
        <f t="shared" si="8"/>
        <v>4000</v>
      </c>
      <c r="H80" s="26"/>
      <c r="I80" s="26">
        <f>G80*6</f>
        <v>24000</v>
      </c>
      <c r="J80" s="2" t="s">
        <v>1</v>
      </c>
      <c r="K80" s="26">
        <f t="shared" si="9"/>
        <v>12000</v>
      </c>
      <c r="L80" s="26"/>
    </row>
    <row r="81" spans="1:12" x14ac:dyDescent="0.3">
      <c r="A81" s="2"/>
      <c r="D81" s="2" t="s">
        <v>79</v>
      </c>
      <c r="E81" s="8">
        <v>2</v>
      </c>
      <c r="F81" s="7">
        <v>17000</v>
      </c>
      <c r="G81" s="7">
        <f t="shared" si="8"/>
        <v>34000</v>
      </c>
      <c r="H81" s="26"/>
      <c r="I81" s="26">
        <f>G81</f>
        <v>34000</v>
      </c>
      <c r="J81" s="2" t="s">
        <v>1</v>
      </c>
      <c r="K81" s="26">
        <f t="shared" si="9"/>
        <v>17000</v>
      </c>
      <c r="L81" s="26"/>
    </row>
    <row r="82" spans="1:12" x14ac:dyDescent="0.3">
      <c r="A82" s="2"/>
      <c r="D82" s="2" t="s">
        <v>10</v>
      </c>
      <c r="E82" s="8">
        <v>2</v>
      </c>
      <c r="F82" s="7">
        <v>9000</v>
      </c>
      <c r="G82" s="7">
        <f t="shared" si="8"/>
        <v>18000</v>
      </c>
      <c r="H82" s="26"/>
      <c r="I82" s="26">
        <f>G82</f>
        <v>18000</v>
      </c>
      <c r="J82" s="2" t="s">
        <v>1</v>
      </c>
      <c r="K82" s="26">
        <f t="shared" si="9"/>
        <v>9000</v>
      </c>
      <c r="L82" s="26"/>
    </row>
    <row r="83" spans="1:12" ht="15" thickBot="1" x14ac:dyDescent="0.35">
      <c r="A83" s="2"/>
      <c r="D83" s="24" t="s">
        <v>0</v>
      </c>
      <c r="E83" s="8"/>
      <c r="F83" s="7"/>
      <c r="G83" s="23">
        <f>G77+G78+G79+G80+G81+G82</f>
        <v>61400</v>
      </c>
      <c r="H83" s="26"/>
      <c r="I83" s="64">
        <f>I73+I74+I77+I78+I79+I80+I81+I82</f>
        <v>192400</v>
      </c>
      <c r="J83" s="26"/>
      <c r="K83" s="21">
        <f>K73+K74+K77+K78+K79+K80+K81+K82</f>
        <v>96200</v>
      </c>
      <c r="L83" s="21">
        <f>K83</f>
        <v>96200</v>
      </c>
    </row>
    <row r="84" spans="1:12" ht="15" thickTop="1" x14ac:dyDescent="0.3">
      <c r="A84" s="17"/>
      <c r="B84" s="17"/>
      <c r="C84" s="17"/>
      <c r="D84" s="17"/>
      <c r="E84" s="19"/>
      <c r="F84" s="18"/>
      <c r="G84" s="18"/>
      <c r="H84" s="16"/>
      <c r="I84" s="16"/>
      <c r="J84" s="17"/>
      <c r="K84" s="16"/>
      <c r="L84" s="16"/>
    </row>
    <row r="85" spans="1:12" x14ac:dyDescent="0.3">
      <c r="A85" s="2">
        <v>71</v>
      </c>
      <c r="C85" s="143" t="s">
        <v>195</v>
      </c>
      <c r="D85" s="2" t="s">
        <v>196</v>
      </c>
      <c r="E85" s="8">
        <v>1</v>
      </c>
      <c r="F85" s="7"/>
      <c r="G85" s="36"/>
      <c r="H85" s="26">
        <v>7000</v>
      </c>
      <c r="I85" s="20">
        <f t="shared" ref="I85:I86" si="10">H85*6</f>
        <v>42000</v>
      </c>
      <c r="J85" s="2" t="s">
        <v>1</v>
      </c>
      <c r="K85" s="26">
        <f t="shared" ref="K85:K86" si="11">I85/2</f>
        <v>21000</v>
      </c>
      <c r="L85" s="20"/>
    </row>
    <row r="86" spans="1:12" x14ac:dyDescent="0.3">
      <c r="A86" s="2">
        <v>72</v>
      </c>
      <c r="C86" s="2" t="s">
        <v>197</v>
      </c>
      <c r="D86" s="2" t="s">
        <v>196</v>
      </c>
      <c r="E86" s="8">
        <v>1</v>
      </c>
      <c r="F86" s="7"/>
      <c r="G86" s="36"/>
      <c r="H86" s="26">
        <v>7000</v>
      </c>
      <c r="I86" s="20">
        <f t="shared" si="10"/>
        <v>42000</v>
      </c>
      <c r="J86" s="2" t="s">
        <v>1</v>
      </c>
      <c r="K86" s="26">
        <f t="shared" si="11"/>
        <v>21000</v>
      </c>
      <c r="L86" s="20"/>
    </row>
    <row r="87" spans="1:12" x14ac:dyDescent="0.3">
      <c r="A87" s="2"/>
      <c r="D87" s="2" t="s">
        <v>114</v>
      </c>
      <c r="E87" s="8"/>
      <c r="F87" s="7"/>
      <c r="G87" s="36"/>
      <c r="H87" s="26"/>
      <c r="I87" s="20"/>
      <c r="J87" s="2"/>
      <c r="K87" s="26"/>
      <c r="L87" s="20"/>
    </row>
    <row r="88" spans="1:12" x14ac:dyDescent="0.3">
      <c r="A88" s="2"/>
      <c r="D88" s="2" t="s">
        <v>114</v>
      </c>
      <c r="E88" s="8"/>
      <c r="F88" s="7"/>
      <c r="G88" s="36"/>
      <c r="H88" s="26"/>
      <c r="I88" s="20"/>
      <c r="J88" s="2"/>
      <c r="K88" s="26"/>
      <c r="L88" s="20"/>
    </row>
    <row r="89" spans="1:12" x14ac:dyDescent="0.3">
      <c r="A89" s="2"/>
      <c r="D89" s="2" t="s">
        <v>16</v>
      </c>
      <c r="E89" s="8">
        <v>2</v>
      </c>
      <c r="F89" s="7">
        <v>2000</v>
      </c>
      <c r="G89" s="7">
        <f t="shared" ref="G89:G94" si="12">E89*F89</f>
        <v>4000</v>
      </c>
      <c r="H89" s="26"/>
      <c r="I89" s="26">
        <f>G89*6</f>
        <v>24000</v>
      </c>
      <c r="J89" s="2" t="s">
        <v>1</v>
      </c>
      <c r="K89" s="26">
        <f>I89/2</f>
        <v>12000</v>
      </c>
      <c r="L89" s="20"/>
    </row>
    <row r="90" spans="1:12" x14ac:dyDescent="0.3">
      <c r="A90" s="2"/>
      <c r="D90" s="2" t="s">
        <v>15</v>
      </c>
      <c r="E90" s="2">
        <v>2</v>
      </c>
      <c r="F90" s="7">
        <v>500</v>
      </c>
      <c r="G90" s="7">
        <f t="shared" si="12"/>
        <v>1000</v>
      </c>
      <c r="H90" s="2"/>
      <c r="I90" s="26">
        <f>G90*6</f>
        <v>6000</v>
      </c>
      <c r="J90" s="2" t="s">
        <v>1</v>
      </c>
      <c r="K90" s="26">
        <f t="shared" ref="K90:K94" si="13">I90/2</f>
        <v>3000</v>
      </c>
      <c r="L90" s="26"/>
    </row>
    <row r="91" spans="1:12" x14ac:dyDescent="0.3">
      <c r="A91" s="2"/>
      <c r="D91" s="2" t="s">
        <v>4</v>
      </c>
      <c r="E91" s="2">
        <v>2</v>
      </c>
      <c r="F91" s="7">
        <v>200</v>
      </c>
      <c r="G91" s="7">
        <f t="shared" si="12"/>
        <v>400</v>
      </c>
      <c r="H91" s="26"/>
      <c r="I91" s="26">
        <f>G91*6</f>
        <v>2400</v>
      </c>
      <c r="J91" s="2" t="s">
        <v>1</v>
      </c>
      <c r="K91" s="26">
        <f t="shared" si="13"/>
        <v>1200</v>
      </c>
      <c r="L91" s="26"/>
    </row>
    <row r="92" spans="1:12" x14ac:dyDescent="0.3">
      <c r="A92" s="2"/>
      <c r="D92" s="2" t="s">
        <v>3</v>
      </c>
      <c r="E92" s="2">
        <v>2</v>
      </c>
      <c r="F92" s="7">
        <v>2000</v>
      </c>
      <c r="G92" s="7">
        <f t="shared" si="12"/>
        <v>4000</v>
      </c>
      <c r="H92" s="26"/>
      <c r="I92" s="26">
        <f>G92*6</f>
        <v>24000</v>
      </c>
      <c r="J92" s="2" t="s">
        <v>1</v>
      </c>
      <c r="K92" s="26">
        <f t="shared" si="13"/>
        <v>12000</v>
      </c>
      <c r="L92" s="26"/>
    </row>
    <row r="93" spans="1:12" x14ac:dyDescent="0.3">
      <c r="A93" s="2"/>
      <c r="D93" s="2" t="s">
        <v>79</v>
      </c>
      <c r="E93" s="2">
        <v>2</v>
      </c>
      <c r="F93" s="7">
        <v>17000</v>
      </c>
      <c r="G93" s="7">
        <f t="shared" si="12"/>
        <v>34000</v>
      </c>
      <c r="H93" s="26"/>
      <c r="I93" s="26">
        <f>G93</f>
        <v>34000</v>
      </c>
      <c r="J93" s="2" t="s">
        <v>1</v>
      </c>
      <c r="K93" s="26">
        <f t="shared" si="13"/>
        <v>17000</v>
      </c>
      <c r="L93" s="26"/>
    </row>
    <row r="94" spans="1:12" x14ac:dyDescent="0.3">
      <c r="A94" s="2"/>
      <c r="D94" s="2" t="s">
        <v>10</v>
      </c>
      <c r="E94" s="2">
        <v>2</v>
      </c>
      <c r="F94" s="7">
        <v>9000</v>
      </c>
      <c r="G94" s="7">
        <f t="shared" si="12"/>
        <v>18000</v>
      </c>
      <c r="H94" s="26"/>
      <c r="I94" s="26">
        <f>G94</f>
        <v>18000</v>
      </c>
      <c r="J94" s="2" t="s">
        <v>1</v>
      </c>
      <c r="K94" s="26">
        <f t="shared" si="13"/>
        <v>9000</v>
      </c>
      <c r="L94" s="26"/>
    </row>
    <row r="95" spans="1:12" ht="15" thickBot="1" x14ac:dyDescent="0.35">
      <c r="A95" s="2"/>
      <c r="D95" s="24" t="s">
        <v>0</v>
      </c>
      <c r="E95" s="8"/>
      <c r="F95" s="7"/>
      <c r="G95" s="23">
        <f>G89+G90+G91+G92+G93+G94</f>
        <v>61400</v>
      </c>
      <c r="H95" s="26"/>
      <c r="I95" s="21">
        <f>I85+I86+I89+I90+I91+I92+I93+I94</f>
        <v>192400</v>
      </c>
      <c r="J95" s="26"/>
      <c r="K95" s="21">
        <f>K85+K86+K89+K90+K91+K92+K93+K94</f>
        <v>96200</v>
      </c>
      <c r="L95" s="21">
        <f>K95</f>
        <v>96200</v>
      </c>
    </row>
    <row r="96" spans="1:12" ht="15" thickTop="1" x14ac:dyDescent="0.3">
      <c r="A96" s="17"/>
      <c r="B96" s="17"/>
      <c r="C96" s="17"/>
      <c r="D96" s="17"/>
      <c r="E96" s="19"/>
      <c r="F96" s="18"/>
      <c r="G96" s="18"/>
      <c r="H96" s="16"/>
      <c r="I96" s="16"/>
      <c r="J96" s="17"/>
      <c r="K96" s="16"/>
      <c r="L96" s="16"/>
    </row>
    <row r="97" spans="1:12" x14ac:dyDescent="0.3">
      <c r="A97" s="2">
        <v>73</v>
      </c>
      <c r="C97" s="143" t="s">
        <v>198</v>
      </c>
      <c r="D97" s="2" t="s">
        <v>199</v>
      </c>
      <c r="E97" s="8"/>
      <c r="F97" s="7"/>
      <c r="G97" s="36"/>
      <c r="H97" s="26">
        <v>7000</v>
      </c>
      <c r="I97" s="20">
        <f t="shared" ref="I97:I98" si="14">H97*6</f>
        <v>42000</v>
      </c>
      <c r="J97" s="2" t="s">
        <v>1</v>
      </c>
      <c r="K97" s="26">
        <f t="shared" ref="K97" si="15">I97/2</f>
        <v>21000</v>
      </c>
      <c r="L97" s="20"/>
    </row>
    <row r="98" spans="1:12" x14ac:dyDescent="0.3">
      <c r="A98" s="2">
        <v>74</v>
      </c>
      <c r="C98" s="2" t="s">
        <v>200</v>
      </c>
      <c r="D98" s="2" t="s">
        <v>199</v>
      </c>
      <c r="E98" s="8"/>
      <c r="F98" s="7"/>
      <c r="G98" s="36"/>
      <c r="H98" s="26">
        <v>7000</v>
      </c>
      <c r="I98" s="20">
        <f t="shared" si="14"/>
        <v>42000</v>
      </c>
      <c r="J98" s="2" t="s">
        <v>1</v>
      </c>
      <c r="K98" s="26">
        <f>I98/2</f>
        <v>21000</v>
      </c>
      <c r="L98" s="20"/>
    </row>
    <row r="99" spans="1:12" x14ac:dyDescent="0.3">
      <c r="A99" s="2"/>
      <c r="D99" s="2" t="s">
        <v>114</v>
      </c>
      <c r="E99" s="8"/>
      <c r="F99" s="7"/>
      <c r="G99" s="36"/>
      <c r="H99" s="26"/>
      <c r="I99" s="20"/>
      <c r="J99" s="2"/>
      <c r="K99" s="26"/>
      <c r="L99" s="20"/>
    </row>
    <row r="100" spans="1:12" x14ac:dyDescent="0.3">
      <c r="A100" s="2"/>
      <c r="D100" s="2" t="s">
        <v>114</v>
      </c>
      <c r="E100" s="8"/>
      <c r="F100" s="7"/>
      <c r="G100" s="36"/>
      <c r="H100" s="26"/>
      <c r="I100" s="20"/>
      <c r="J100" s="2"/>
      <c r="K100" s="26"/>
      <c r="L100" s="20"/>
    </row>
    <row r="101" spans="1:12" x14ac:dyDescent="0.3">
      <c r="A101" s="2"/>
      <c r="D101" s="2" t="s">
        <v>201</v>
      </c>
      <c r="E101" s="8"/>
      <c r="F101" s="7"/>
      <c r="G101" s="36"/>
      <c r="H101" s="26"/>
      <c r="I101" s="20"/>
      <c r="J101" s="2"/>
      <c r="K101" s="26"/>
      <c r="L101" s="20"/>
    </row>
    <row r="102" spans="1:12" x14ac:dyDescent="0.3">
      <c r="A102" s="2"/>
      <c r="D102" s="2" t="s">
        <v>202</v>
      </c>
      <c r="E102" s="8"/>
      <c r="F102" s="7"/>
      <c r="G102" s="36"/>
      <c r="H102" s="26"/>
      <c r="I102" s="20"/>
      <c r="J102" s="2"/>
      <c r="K102" s="26"/>
      <c r="L102" s="20"/>
    </row>
    <row r="103" spans="1:12" x14ac:dyDescent="0.3">
      <c r="A103" s="2"/>
      <c r="D103" s="2" t="s">
        <v>16</v>
      </c>
      <c r="E103" s="8">
        <v>2</v>
      </c>
      <c r="F103" s="7">
        <v>15000</v>
      </c>
      <c r="G103" s="7">
        <f>F103*E103</f>
        <v>30000</v>
      </c>
      <c r="H103" s="26"/>
      <c r="I103" s="26">
        <f>G103*6</f>
        <v>180000</v>
      </c>
      <c r="J103" s="2" t="s">
        <v>1</v>
      </c>
      <c r="K103" s="26">
        <f t="shared" ref="K103:K108" si="16">G103/2</f>
        <v>15000</v>
      </c>
      <c r="L103" s="20"/>
    </row>
    <row r="104" spans="1:12" x14ac:dyDescent="0.3">
      <c r="A104" s="2"/>
      <c r="D104" s="2" t="s">
        <v>15</v>
      </c>
      <c r="E104" s="2">
        <v>2</v>
      </c>
      <c r="F104" s="7">
        <v>4000</v>
      </c>
      <c r="G104" s="7">
        <f>E104*F104</f>
        <v>8000</v>
      </c>
      <c r="H104" s="2"/>
      <c r="I104" s="26">
        <f>G104*6</f>
        <v>48000</v>
      </c>
      <c r="J104" s="2" t="s">
        <v>1</v>
      </c>
      <c r="K104" s="26">
        <f t="shared" si="16"/>
        <v>4000</v>
      </c>
      <c r="L104" s="26"/>
    </row>
    <row r="105" spans="1:12" x14ac:dyDescent="0.3">
      <c r="A105" s="2"/>
      <c r="D105" s="2" t="s">
        <v>4</v>
      </c>
      <c r="E105" s="2">
        <v>2</v>
      </c>
      <c r="F105" s="7">
        <v>200</v>
      </c>
      <c r="G105" s="7">
        <f>E105*F105</f>
        <v>400</v>
      </c>
      <c r="H105" s="26"/>
      <c r="I105" s="26">
        <f>G105*6</f>
        <v>2400</v>
      </c>
      <c r="J105" s="2" t="s">
        <v>1</v>
      </c>
      <c r="K105" s="26">
        <f t="shared" si="16"/>
        <v>200</v>
      </c>
      <c r="L105" s="26"/>
    </row>
    <row r="106" spans="1:12" x14ac:dyDescent="0.3">
      <c r="A106" s="2"/>
      <c r="D106" s="2" t="s">
        <v>3</v>
      </c>
      <c r="E106" s="2">
        <v>2</v>
      </c>
      <c r="F106" s="7">
        <v>2000</v>
      </c>
      <c r="G106" s="7">
        <f>E106*F106</f>
        <v>4000</v>
      </c>
      <c r="H106" s="26"/>
      <c r="I106" s="26">
        <f>G106*6</f>
        <v>24000</v>
      </c>
      <c r="J106" s="2" t="s">
        <v>1</v>
      </c>
      <c r="K106" s="26">
        <f t="shared" si="16"/>
        <v>2000</v>
      </c>
      <c r="L106" s="26"/>
    </row>
    <row r="107" spans="1:12" x14ac:dyDescent="0.3">
      <c r="A107" s="2"/>
      <c r="D107" s="2" t="s">
        <v>14</v>
      </c>
      <c r="E107" s="2">
        <v>2</v>
      </c>
      <c r="F107" s="7">
        <v>17000</v>
      </c>
      <c r="G107" s="7">
        <f>E107*F107</f>
        <v>34000</v>
      </c>
      <c r="H107" s="26"/>
      <c r="I107" s="26">
        <f>G107</f>
        <v>34000</v>
      </c>
      <c r="J107" s="2" t="s">
        <v>1</v>
      </c>
      <c r="K107" s="26">
        <f t="shared" si="16"/>
        <v>17000</v>
      </c>
      <c r="L107" s="26"/>
    </row>
    <row r="108" spans="1:12" x14ac:dyDescent="0.3">
      <c r="A108" s="2"/>
      <c r="D108" s="2" t="s">
        <v>10</v>
      </c>
      <c r="E108" s="2">
        <v>2</v>
      </c>
      <c r="F108" s="7">
        <v>9000</v>
      </c>
      <c r="G108" s="7">
        <f>E108*F108</f>
        <v>18000</v>
      </c>
      <c r="H108" s="26"/>
      <c r="I108" s="26">
        <f>G108</f>
        <v>18000</v>
      </c>
      <c r="J108" s="2" t="s">
        <v>1</v>
      </c>
      <c r="K108" s="26">
        <f t="shared" si="16"/>
        <v>9000</v>
      </c>
      <c r="L108" s="26"/>
    </row>
    <row r="109" spans="1:12" ht="15" thickBot="1" x14ac:dyDescent="0.35">
      <c r="A109" s="2"/>
      <c r="D109" s="24" t="s">
        <v>0</v>
      </c>
      <c r="E109" s="8"/>
      <c r="F109" s="7"/>
      <c r="G109" s="23">
        <f>G103+G104+G105+G106+G107+G108</f>
        <v>94400</v>
      </c>
      <c r="H109" s="26"/>
      <c r="I109" s="21">
        <f>I97+I98+I103+I104+I105+I106+I107+I108</f>
        <v>390400</v>
      </c>
      <c r="J109" s="26"/>
      <c r="K109" s="21">
        <f>K97+K98+K103+K104+K105+K106+K107+K108</f>
        <v>89200</v>
      </c>
      <c r="L109" s="21">
        <f>K109</f>
        <v>89200</v>
      </c>
    </row>
    <row r="110" spans="1:12" ht="15" thickTop="1" x14ac:dyDescent="0.3">
      <c r="A110" s="17"/>
      <c r="B110" s="17"/>
      <c r="C110" s="17"/>
      <c r="D110" s="17"/>
      <c r="E110" s="19"/>
      <c r="F110" s="18"/>
      <c r="G110" s="18"/>
      <c r="H110" s="16"/>
      <c r="I110" s="16"/>
      <c r="J110" s="17"/>
      <c r="K110" s="16"/>
      <c r="L110" s="16"/>
    </row>
    <row r="111" spans="1:12" x14ac:dyDescent="0.3">
      <c r="A111" s="2">
        <v>75</v>
      </c>
      <c r="C111" s="143" t="s">
        <v>203</v>
      </c>
      <c r="D111" s="2" t="s">
        <v>204</v>
      </c>
      <c r="E111" s="8">
        <v>1</v>
      </c>
      <c r="F111" s="7"/>
      <c r="G111" s="36"/>
      <c r="H111" s="26">
        <v>7000</v>
      </c>
      <c r="I111" s="20">
        <f t="shared" ref="I111:I112" si="17">H111*6</f>
        <v>42000</v>
      </c>
      <c r="J111" s="2" t="s">
        <v>1</v>
      </c>
      <c r="K111" s="26">
        <f t="shared" ref="K111:K112" si="18">I111/2</f>
        <v>21000</v>
      </c>
      <c r="L111" s="20"/>
    </row>
    <row r="112" spans="1:12" x14ac:dyDescent="0.3">
      <c r="A112" s="2">
        <v>76</v>
      </c>
      <c r="C112" s="2" t="s">
        <v>205</v>
      </c>
      <c r="D112" s="2" t="s">
        <v>204</v>
      </c>
      <c r="E112" s="8">
        <v>1</v>
      </c>
      <c r="F112" s="7"/>
      <c r="G112" s="36"/>
      <c r="H112" s="26">
        <v>7000</v>
      </c>
      <c r="I112" s="20">
        <f t="shared" si="17"/>
        <v>42000</v>
      </c>
      <c r="J112" s="2" t="s">
        <v>1</v>
      </c>
      <c r="K112" s="26">
        <f t="shared" si="18"/>
        <v>21000</v>
      </c>
      <c r="L112" s="20"/>
    </row>
    <row r="113" spans="1:12" x14ac:dyDescent="0.3">
      <c r="A113" s="2"/>
      <c r="D113" s="2" t="s">
        <v>114</v>
      </c>
      <c r="E113" s="8"/>
      <c r="F113" s="7"/>
      <c r="G113" s="36"/>
      <c r="H113" s="26"/>
      <c r="I113" s="20"/>
      <c r="J113" s="2"/>
      <c r="K113" s="26"/>
      <c r="L113" s="20"/>
    </row>
    <row r="114" spans="1:12" x14ac:dyDescent="0.3">
      <c r="A114" s="2"/>
      <c r="D114" s="2" t="s">
        <v>114</v>
      </c>
      <c r="E114" s="8"/>
      <c r="F114" s="7"/>
      <c r="G114" s="36"/>
      <c r="H114" s="26"/>
      <c r="I114" s="20"/>
      <c r="J114" s="2"/>
      <c r="K114" s="26"/>
      <c r="L114" s="20"/>
    </row>
    <row r="115" spans="1:12" x14ac:dyDescent="0.3">
      <c r="A115" s="2"/>
      <c r="D115" s="2" t="s">
        <v>206</v>
      </c>
      <c r="E115" s="8"/>
      <c r="F115" s="7"/>
      <c r="G115" s="36"/>
      <c r="H115" s="26"/>
      <c r="I115" s="20"/>
      <c r="J115" s="2"/>
      <c r="K115" s="26"/>
      <c r="L115" s="20"/>
    </row>
    <row r="116" spans="1:12" x14ac:dyDescent="0.3">
      <c r="A116" s="2"/>
      <c r="D116" s="2" t="s">
        <v>207</v>
      </c>
      <c r="E116" s="8"/>
      <c r="F116" s="7"/>
      <c r="G116" s="36"/>
      <c r="H116" s="26"/>
      <c r="I116" s="20"/>
      <c r="J116" s="2"/>
      <c r="K116" s="26"/>
      <c r="L116" s="20"/>
    </row>
    <row r="117" spans="1:12" x14ac:dyDescent="0.3">
      <c r="A117" s="2"/>
      <c r="D117" s="2" t="s">
        <v>16</v>
      </c>
      <c r="E117" s="8">
        <v>2</v>
      </c>
      <c r="F117" s="7">
        <v>3000</v>
      </c>
      <c r="G117" s="7">
        <f t="shared" ref="G117:G122" si="19">E117*F117</f>
        <v>6000</v>
      </c>
      <c r="H117" s="26"/>
      <c r="I117" s="26">
        <f>G117*6</f>
        <v>36000</v>
      </c>
      <c r="J117" s="2" t="s">
        <v>1</v>
      </c>
      <c r="K117" s="26">
        <f>I117/2</f>
        <v>18000</v>
      </c>
      <c r="L117" s="20"/>
    </row>
    <row r="118" spans="1:12" x14ac:dyDescent="0.3">
      <c r="A118" s="2"/>
      <c r="D118" s="2" t="s">
        <v>15</v>
      </c>
      <c r="E118" s="2">
        <v>2</v>
      </c>
      <c r="F118" s="7">
        <v>500</v>
      </c>
      <c r="G118" s="7">
        <f t="shared" si="19"/>
        <v>1000</v>
      </c>
      <c r="H118" s="2"/>
      <c r="I118" s="26">
        <f>G118*6</f>
        <v>6000</v>
      </c>
      <c r="J118" s="2" t="s">
        <v>1</v>
      </c>
      <c r="K118" s="26">
        <f>I118/2</f>
        <v>3000</v>
      </c>
      <c r="L118" s="26"/>
    </row>
    <row r="119" spans="1:12" x14ac:dyDescent="0.3">
      <c r="A119" s="2"/>
      <c r="D119" s="2" t="s">
        <v>4</v>
      </c>
      <c r="E119" s="8">
        <v>2</v>
      </c>
      <c r="F119" s="7">
        <v>200</v>
      </c>
      <c r="G119" s="7">
        <f t="shared" si="19"/>
        <v>400</v>
      </c>
      <c r="H119" s="26"/>
      <c r="I119" s="26">
        <f>G119*6</f>
        <v>2400</v>
      </c>
      <c r="J119" s="2" t="s">
        <v>1</v>
      </c>
      <c r="K119" s="26">
        <f>I119/2</f>
        <v>1200</v>
      </c>
      <c r="L119" s="26"/>
    </row>
    <row r="120" spans="1:12" x14ac:dyDescent="0.3">
      <c r="A120" s="2"/>
      <c r="D120" s="2" t="s">
        <v>3</v>
      </c>
      <c r="E120" s="2">
        <v>2</v>
      </c>
      <c r="F120" s="7">
        <v>2000</v>
      </c>
      <c r="G120" s="7">
        <f t="shared" si="19"/>
        <v>4000</v>
      </c>
      <c r="H120" s="26"/>
      <c r="I120" s="26">
        <f>G120*6</f>
        <v>24000</v>
      </c>
      <c r="J120" s="2" t="s">
        <v>1</v>
      </c>
      <c r="K120" s="26">
        <f>I460/2</f>
        <v>6000</v>
      </c>
      <c r="L120" s="26"/>
    </row>
    <row r="121" spans="1:12" x14ac:dyDescent="0.3">
      <c r="A121" s="2"/>
      <c r="D121" s="2" t="s">
        <v>79</v>
      </c>
      <c r="E121" s="8">
        <v>2</v>
      </c>
      <c r="F121" s="7">
        <v>17000</v>
      </c>
      <c r="G121" s="7">
        <f t="shared" si="19"/>
        <v>34000</v>
      </c>
      <c r="H121" s="26"/>
      <c r="I121" s="26">
        <f>G121</f>
        <v>34000</v>
      </c>
      <c r="J121" s="2" t="s">
        <v>1</v>
      </c>
      <c r="K121" s="26">
        <f>I121/2</f>
        <v>17000</v>
      </c>
      <c r="L121" s="26"/>
    </row>
    <row r="122" spans="1:12" x14ac:dyDescent="0.3">
      <c r="A122" s="2"/>
      <c r="D122" s="2" t="s">
        <v>10</v>
      </c>
      <c r="E122" s="2">
        <v>2</v>
      </c>
      <c r="F122" s="7">
        <v>9000</v>
      </c>
      <c r="G122" s="7">
        <f t="shared" si="19"/>
        <v>18000</v>
      </c>
      <c r="H122" s="26"/>
      <c r="I122" s="26">
        <f>G122</f>
        <v>18000</v>
      </c>
      <c r="J122" s="2" t="s">
        <v>1</v>
      </c>
      <c r="K122" s="26">
        <f t="shared" ref="K122" si="20">G122/2</f>
        <v>9000</v>
      </c>
      <c r="L122" s="26"/>
    </row>
    <row r="123" spans="1:12" ht="15" thickBot="1" x14ac:dyDescent="0.35">
      <c r="A123" s="2"/>
      <c r="D123" s="24" t="s">
        <v>0</v>
      </c>
      <c r="E123" s="8"/>
      <c r="F123" s="7"/>
      <c r="G123" s="23">
        <f>G117+G118+G119+G120+G121+G122</f>
        <v>63400</v>
      </c>
      <c r="H123" s="26"/>
      <c r="I123" s="21">
        <f>I111+I112+I117+I118+I119+I120+I121+I122</f>
        <v>204400</v>
      </c>
      <c r="J123" s="26"/>
      <c r="K123" s="21">
        <f>K111+K112+K117+K118+K119+K120+K121+K122</f>
        <v>96200</v>
      </c>
      <c r="L123" s="21">
        <f>K123</f>
        <v>96200</v>
      </c>
    </row>
    <row r="124" spans="1:12" ht="15" thickTop="1" x14ac:dyDescent="0.3">
      <c r="A124" s="17"/>
      <c r="B124" s="17"/>
      <c r="C124" s="17"/>
      <c r="D124" s="17"/>
      <c r="E124" s="19"/>
      <c r="F124" s="18"/>
      <c r="G124" s="18"/>
      <c r="H124" s="16"/>
      <c r="I124" s="16"/>
      <c r="J124" s="17"/>
      <c r="K124" s="16"/>
      <c r="L124" s="16"/>
    </row>
    <row r="125" spans="1:12" x14ac:dyDescent="0.3">
      <c r="A125" s="2"/>
      <c r="C125" s="143" t="s">
        <v>2106</v>
      </c>
      <c r="D125" s="2" t="s">
        <v>209</v>
      </c>
      <c r="E125" s="8">
        <v>1</v>
      </c>
      <c r="F125" s="7"/>
      <c r="G125" s="36"/>
      <c r="H125" s="26">
        <v>6500</v>
      </c>
      <c r="I125" s="20">
        <f t="shared" ref="I125:I126" si="21">H125*6</f>
        <v>39000</v>
      </c>
      <c r="J125" s="2" t="s">
        <v>1</v>
      </c>
      <c r="K125" s="26">
        <f t="shared" ref="K125:K126" si="22">I125/2</f>
        <v>19500</v>
      </c>
      <c r="L125" s="20"/>
    </row>
    <row r="126" spans="1:12" x14ac:dyDescent="0.3">
      <c r="A126" s="2"/>
      <c r="C126" s="2" t="s">
        <v>2140</v>
      </c>
      <c r="D126" s="2" t="s">
        <v>209</v>
      </c>
      <c r="E126" s="8">
        <v>1</v>
      </c>
      <c r="F126" s="7"/>
      <c r="G126" s="36"/>
      <c r="H126" s="26">
        <v>6500</v>
      </c>
      <c r="I126" s="20">
        <f t="shared" si="21"/>
        <v>39000</v>
      </c>
      <c r="J126" s="2" t="s">
        <v>1</v>
      </c>
      <c r="K126" s="26">
        <f t="shared" si="22"/>
        <v>19500</v>
      </c>
      <c r="L126" s="20"/>
    </row>
    <row r="127" spans="1:12" x14ac:dyDescent="0.3">
      <c r="A127" s="2"/>
      <c r="C127" s="2" t="s">
        <v>2141</v>
      </c>
      <c r="D127" s="2" t="s">
        <v>209</v>
      </c>
      <c r="E127" s="8">
        <v>1</v>
      </c>
      <c r="F127" s="7"/>
      <c r="G127" s="36"/>
      <c r="H127" s="26">
        <v>6500</v>
      </c>
      <c r="I127" s="20">
        <f t="shared" ref="I127:I128" si="23">H127*6</f>
        <v>39000</v>
      </c>
      <c r="J127" s="2" t="s">
        <v>1</v>
      </c>
      <c r="K127" s="26">
        <f t="shared" ref="K127:K128" si="24">I127/2</f>
        <v>19500</v>
      </c>
      <c r="L127" s="20"/>
    </row>
    <row r="128" spans="1:12" x14ac:dyDescent="0.3">
      <c r="A128" s="2"/>
      <c r="C128" s="2" t="s">
        <v>2142</v>
      </c>
      <c r="D128" s="2" t="s">
        <v>209</v>
      </c>
      <c r="E128" s="8">
        <v>1</v>
      </c>
      <c r="F128" s="7"/>
      <c r="G128" s="36"/>
      <c r="H128" s="26">
        <v>6500</v>
      </c>
      <c r="I128" s="20">
        <f t="shared" si="23"/>
        <v>39000</v>
      </c>
      <c r="J128" s="2" t="s">
        <v>1</v>
      </c>
      <c r="K128" s="26">
        <f t="shared" si="24"/>
        <v>19500</v>
      </c>
      <c r="L128" s="20"/>
    </row>
    <row r="129" spans="1:12" x14ac:dyDescent="0.3">
      <c r="A129" s="2"/>
      <c r="D129" s="2" t="s">
        <v>16</v>
      </c>
      <c r="E129" s="8">
        <v>2</v>
      </c>
      <c r="F129" s="7">
        <v>3000</v>
      </c>
      <c r="G129" s="7">
        <f t="shared" ref="G129:G134" si="25">E129*F129</f>
        <v>6000</v>
      </c>
      <c r="H129" s="26"/>
      <c r="I129" s="26">
        <f>G129*6</f>
        <v>36000</v>
      </c>
      <c r="J129" s="2" t="s">
        <v>1</v>
      </c>
      <c r="K129" s="26">
        <f>I129/2</f>
        <v>18000</v>
      </c>
      <c r="L129" s="20"/>
    </row>
    <row r="130" spans="1:12" x14ac:dyDescent="0.3">
      <c r="A130" s="2"/>
      <c r="D130" s="2" t="s">
        <v>15</v>
      </c>
      <c r="E130" s="2">
        <v>2</v>
      </c>
      <c r="F130" s="7">
        <v>500</v>
      </c>
      <c r="G130" s="7">
        <f t="shared" si="25"/>
        <v>1000</v>
      </c>
      <c r="H130" s="2"/>
      <c r="I130" s="26">
        <f>G130*6</f>
        <v>6000</v>
      </c>
      <c r="J130" s="2" t="s">
        <v>1</v>
      </c>
      <c r="K130" s="26">
        <f>I130/2</f>
        <v>3000</v>
      </c>
      <c r="L130" s="26"/>
    </row>
    <row r="131" spans="1:12" x14ac:dyDescent="0.3">
      <c r="A131" s="2"/>
      <c r="D131" s="2" t="s">
        <v>4</v>
      </c>
      <c r="E131" s="8">
        <v>2</v>
      </c>
      <c r="F131" s="7">
        <v>200</v>
      </c>
      <c r="G131" s="7">
        <f t="shared" si="25"/>
        <v>400</v>
      </c>
      <c r="H131" s="26"/>
      <c r="I131" s="26">
        <f>G131*6</f>
        <v>2400</v>
      </c>
      <c r="J131" s="2" t="s">
        <v>1</v>
      </c>
      <c r="K131" s="26">
        <f>I131/2</f>
        <v>1200</v>
      </c>
      <c r="L131" s="26"/>
    </row>
    <row r="132" spans="1:12" x14ac:dyDescent="0.3">
      <c r="A132" s="2"/>
      <c r="D132" s="2" t="s">
        <v>3</v>
      </c>
      <c r="E132" s="2">
        <v>2</v>
      </c>
      <c r="F132" s="7">
        <v>2000</v>
      </c>
      <c r="G132" s="7">
        <f t="shared" si="25"/>
        <v>4000</v>
      </c>
      <c r="H132" s="26"/>
      <c r="I132" s="26">
        <f>G132*6</f>
        <v>24000</v>
      </c>
      <c r="J132" s="2" t="s">
        <v>1</v>
      </c>
      <c r="K132" s="26">
        <f>I132/2</f>
        <v>12000</v>
      </c>
      <c r="L132" s="26"/>
    </row>
    <row r="133" spans="1:12" x14ac:dyDescent="0.3">
      <c r="A133" s="2"/>
      <c r="D133" s="2" t="s">
        <v>14</v>
      </c>
      <c r="E133" s="8">
        <v>2</v>
      </c>
      <c r="F133" s="7">
        <v>17000</v>
      </c>
      <c r="G133" s="7">
        <f t="shared" si="25"/>
        <v>34000</v>
      </c>
      <c r="H133" s="26"/>
      <c r="I133" s="26">
        <f>G133</f>
        <v>34000</v>
      </c>
      <c r="J133" s="2" t="s">
        <v>1</v>
      </c>
      <c r="K133" s="26">
        <f>I133/2</f>
        <v>17000</v>
      </c>
      <c r="L133" s="26"/>
    </row>
    <row r="134" spans="1:12" x14ac:dyDescent="0.3">
      <c r="A134" s="2"/>
      <c r="D134" s="2" t="s">
        <v>10</v>
      </c>
      <c r="E134" s="2">
        <v>2</v>
      </c>
      <c r="F134" s="7">
        <v>9000</v>
      </c>
      <c r="G134" s="7">
        <f t="shared" si="25"/>
        <v>18000</v>
      </c>
      <c r="H134" s="26"/>
      <c r="I134" s="26">
        <f>G134</f>
        <v>18000</v>
      </c>
      <c r="J134" s="2" t="s">
        <v>1</v>
      </c>
      <c r="K134" s="26">
        <f t="shared" ref="K134" si="26">G134/2</f>
        <v>9000</v>
      </c>
      <c r="L134" s="26"/>
    </row>
    <row r="135" spans="1:12" ht="15" thickBot="1" x14ac:dyDescent="0.35">
      <c r="A135" s="2"/>
      <c r="D135" s="24" t="s">
        <v>0</v>
      </c>
      <c r="E135" s="8"/>
      <c r="F135" s="7"/>
      <c r="G135" s="23">
        <f>G129+G130+G131+G132+G133+G134</f>
        <v>63400</v>
      </c>
      <c r="H135" s="26"/>
      <c r="I135" s="21">
        <f>I126+I125+I129+I130+I131+I132+I133+I134</f>
        <v>198400</v>
      </c>
      <c r="J135" s="26"/>
      <c r="K135" s="21">
        <f>K125+K126+K129+K130+K131+K132+K133+K134</f>
        <v>99200</v>
      </c>
      <c r="L135" s="21">
        <f>K135</f>
        <v>99200</v>
      </c>
    </row>
    <row r="136" spans="1:12" ht="15" thickTop="1" x14ac:dyDescent="0.3">
      <c r="A136" s="17"/>
      <c r="B136" s="17"/>
      <c r="C136" s="19"/>
      <c r="D136" s="18"/>
      <c r="E136" s="18"/>
      <c r="F136" s="16"/>
      <c r="G136" s="16"/>
      <c r="H136" s="17"/>
      <c r="I136" s="16"/>
      <c r="J136" s="16"/>
      <c r="K136" s="56"/>
      <c r="L136" s="56"/>
    </row>
    <row r="137" spans="1:12" x14ac:dyDescent="0.3">
      <c r="A137">
        <v>79</v>
      </c>
      <c r="C137" s="143" t="s">
        <v>212</v>
      </c>
      <c r="D137" s="2" t="s">
        <v>213</v>
      </c>
      <c r="E137" s="8">
        <v>1</v>
      </c>
      <c r="F137" s="7"/>
      <c r="G137" s="36"/>
      <c r="H137" s="26">
        <v>4000</v>
      </c>
      <c r="I137" s="20">
        <f t="shared" ref="I137:I140" si="27">H137*6</f>
        <v>24000</v>
      </c>
      <c r="J137" s="2" t="s">
        <v>1</v>
      </c>
      <c r="K137" s="26">
        <f t="shared" ref="K137:K140" si="28">I137/2</f>
        <v>12000</v>
      </c>
      <c r="L137" s="20"/>
    </row>
    <row r="138" spans="1:12" x14ac:dyDescent="0.3">
      <c r="A138" s="2">
        <v>80</v>
      </c>
      <c r="C138" s="2" t="s">
        <v>214</v>
      </c>
      <c r="D138" s="2" t="s">
        <v>213</v>
      </c>
      <c r="E138" s="8">
        <v>1</v>
      </c>
      <c r="F138" s="7"/>
      <c r="G138" s="36"/>
      <c r="H138" s="26">
        <v>4000</v>
      </c>
      <c r="I138" s="20">
        <f t="shared" si="27"/>
        <v>24000</v>
      </c>
      <c r="J138" s="2" t="s">
        <v>1</v>
      </c>
      <c r="K138" s="26">
        <f t="shared" si="28"/>
        <v>12000</v>
      </c>
      <c r="L138" s="20"/>
    </row>
    <row r="139" spans="1:12" x14ac:dyDescent="0.3">
      <c r="A139" s="2">
        <v>81</v>
      </c>
      <c r="C139" s="2" t="s">
        <v>215</v>
      </c>
      <c r="D139" s="2" t="s">
        <v>213</v>
      </c>
      <c r="E139" s="8"/>
      <c r="F139" s="7"/>
      <c r="G139" s="36"/>
      <c r="H139" s="26">
        <v>4000</v>
      </c>
      <c r="I139" s="20">
        <f t="shared" si="27"/>
        <v>24000</v>
      </c>
      <c r="J139" s="2" t="s">
        <v>1</v>
      </c>
      <c r="K139" s="26">
        <f t="shared" si="28"/>
        <v>12000</v>
      </c>
      <c r="L139" s="20"/>
    </row>
    <row r="140" spans="1:12" x14ac:dyDescent="0.3">
      <c r="A140" s="2">
        <v>82</v>
      </c>
      <c r="C140" s="2" t="s">
        <v>216</v>
      </c>
      <c r="D140" s="2" t="s">
        <v>213</v>
      </c>
      <c r="H140" s="26">
        <v>4000</v>
      </c>
      <c r="I140" s="20">
        <f t="shared" si="27"/>
        <v>24000</v>
      </c>
      <c r="J140" s="2" t="s">
        <v>1</v>
      </c>
      <c r="K140" s="26">
        <f t="shared" si="28"/>
        <v>12000</v>
      </c>
    </row>
    <row r="141" spans="1:12" x14ac:dyDescent="0.3">
      <c r="A141" s="2"/>
      <c r="D141" s="2" t="s">
        <v>217</v>
      </c>
      <c r="H141" s="26"/>
      <c r="I141" s="20"/>
      <c r="J141" s="2"/>
      <c r="K141" s="26"/>
    </row>
    <row r="142" spans="1:12" x14ac:dyDescent="0.3">
      <c r="A142" s="2"/>
      <c r="D142" s="2" t="s">
        <v>218</v>
      </c>
      <c r="H142" s="26"/>
      <c r="I142" s="20"/>
      <c r="J142" s="2"/>
      <c r="K142" s="26"/>
    </row>
    <row r="143" spans="1:12" x14ac:dyDescent="0.3">
      <c r="A143" s="2"/>
      <c r="D143" s="2" t="s">
        <v>219</v>
      </c>
      <c r="H143" s="26"/>
      <c r="I143" s="20"/>
      <c r="J143" s="2"/>
      <c r="K143" s="26"/>
    </row>
    <row r="144" spans="1:12" x14ac:dyDescent="0.3">
      <c r="A144" s="2"/>
      <c r="D144" s="2" t="s">
        <v>220</v>
      </c>
      <c r="H144" s="26"/>
      <c r="I144" s="20"/>
      <c r="J144" s="2"/>
      <c r="K144" s="26"/>
    </row>
    <row r="145" spans="1:12" x14ac:dyDescent="0.3">
      <c r="A145" s="2"/>
      <c r="D145" s="2" t="s">
        <v>16</v>
      </c>
      <c r="E145" s="8">
        <v>4</v>
      </c>
      <c r="F145" s="7">
        <v>1000</v>
      </c>
      <c r="G145" s="7">
        <f t="shared" ref="G145:G148" si="29">E145*F145</f>
        <v>4000</v>
      </c>
      <c r="H145" s="26"/>
      <c r="I145" s="26">
        <f>G145*6</f>
        <v>24000</v>
      </c>
      <c r="J145" s="2" t="s">
        <v>1</v>
      </c>
      <c r="K145" s="26">
        <f>I145/2</f>
        <v>12000</v>
      </c>
      <c r="L145" s="20"/>
    </row>
    <row r="146" spans="1:12" x14ac:dyDescent="0.3">
      <c r="A146" s="2"/>
      <c r="D146" s="2" t="s">
        <v>15</v>
      </c>
      <c r="E146" s="8">
        <v>4</v>
      </c>
      <c r="F146" s="7">
        <v>500</v>
      </c>
      <c r="G146" s="7">
        <f t="shared" si="29"/>
        <v>2000</v>
      </c>
      <c r="H146" s="2"/>
      <c r="I146" s="26">
        <f>G146*6</f>
        <v>12000</v>
      </c>
      <c r="J146" s="2" t="s">
        <v>1</v>
      </c>
      <c r="K146" s="26">
        <f>I146/2</f>
        <v>6000</v>
      </c>
      <c r="L146" s="61"/>
    </row>
    <row r="147" spans="1:12" x14ac:dyDescent="0.3">
      <c r="A147" s="2"/>
      <c r="D147" s="2" t="s">
        <v>3</v>
      </c>
      <c r="E147" s="8">
        <v>4</v>
      </c>
      <c r="F147" s="7">
        <v>500</v>
      </c>
      <c r="G147" s="7">
        <f t="shared" si="29"/>
        <v>2000</v>
      </c>
      <c r="H147" s="26"/>
      <c r="I147" s="26">
        <f>G147*6</f>
        <v>12000</v>
      </c>
      <c r="J147" s="2" t="s">
        <v>1</v>
      </c>
      <c r="K147" s="26">
        <f>I147/2</f>
        <v>6000</v>
      </c>
      <c r="L147" s="26"/>
    </row>
    <row r="148" spans="1:12" x14ac:dyDescent="0.3">
      <c r="A148" s="2"/>
      <c r="D148" s="2" t="s">
        <v>14</v>
      </c>
      <c r="E148" s="8">
        <v>4</v>
      </c>
      <c r="F148" s="7">
        <v>6000</v>
      </c>
      <c r="G148" s="7">
        <f t="shared" si="29"/>
        <v>24000</v>
      </c>
      <c r="H148" s="26"/>
      <c r="I148" s="26">
        <f>G148*6</f>
        <v>144000</v>
      </c>
      <c r="J148" s="2" t="s">
        <v>1</v>
      </c>
      <c r="K148" s="26">
        <f>I366/2</f>
        <v>15000</v>
      </c>
      <c r="L148" s="26"/>
    </row>
    <row r="149" spans="1:12" x14ac:dyDescent="0.3">
      <c r="A149" s="2"/>
      <c r="D149" s="2" t="s">
        <v>10</v>
      </c>
      <c r="E149" s="8">
        <v>4</v>
      </c>
      <c r="F149" s="7">
        <v>6000</v>
      </c>
      <c r="G149" s="7">
        <f>E149*F149</f>
        <v>24000</v>
      </c>
      <c r="H149" s="26"/>
      <c r="I149" s="26">
        <f>G149</f>
        <v>24000</v>
      </c>
      <c r="J149" s="2" t="s">
        <v>1</v>
      </c>
      <c r="K149" s="26">
        <f>I149/2</f>
        <v>12000</v>
      </c>
      <c r="L149" s="26"/>
    </row>
    <row r="150" spans="1:12" ht="15" thickBot="1" x14ac:dyDescent="0.35">
      <c r="A150" s="2"/>
      <c r="D150" s="24" t="s">
        <v>0</v>
      </c>
      <c r="E150" s="8"/>
      <c r="F150" s="7"/>
      <c r="G150" s="23">
        <f>G145+G146+G147+G148+G149</f>
        <v>56000</v>
      </c>
      <c r="H150" s="26"/>
      <c r="I150" s="21">
        <f>I137+I138+I139+I140+I145+I146+I147+I148+I149</f>
        <v>312000</v>
      </c>
      <c r="J150" s="26"/>
      <c r="K150" s="21">
        <f>K137+K138+K139+K140+K145+K146+K147+K148+K149</f>
        <v>99000</v>
      </c>
      <c r="L150" s="21">
        <f>K150</f>
        <v>99000</v>
      </c>
    </row>
    <row r="151" spans="1:12" ht="15" thickTop="1" x14ac:dyDescent="0.3">
      <c r="A151" s="17"/>
      <c r="B151" s="17"/>
      <c r="C151" s="17"/>
      <c r="D151" s="17"/>
      <c r="E151" s="19"/>
      <c r="F151" s="18"/>
      <c r="G151" s="18"/>
      <c r="H151" s="16"/>
      <c r="I151" s="16"/>
      <c r="J151" s="17"/>
      <c r="K151" s="16"/>
      <c r="L151" s="16"/>
    </row>
    <row r="152" spans="1:12" x14ac:dyDescent="0.3">
      <c r="A152" s="2">
        <v>83</v>
      </c>
      <c r="C152" s="143" t="s">
        <v>221</v>
      </c>
      <c r="D152" s="2" t="s">
        <v>53</v>
      </c>
      <c r="E152" s="2">
        <v>1</v>
      </c>
      <c r="F152" s="7"/>
      <c r="G152" s="7"/>
      <c r="H152" s="26">
        <v>5000</v>
      </c>
      <c r="I152" s="20">
        <f>H152*6</f>
        <v>30000</v>
      </c>
      <c r="J152" s="2" t="s">
        <v>1</v>
      </c>
      <c r="K152" s="26">
        <f t="shared" ref="K152:K162" si="30">I152/2</f>
        <v>15000</v>
      </c>
      <c r="L152" s="26"/>
    </row>
    <row r="153" spans="1:12" x14ac:dyDescent="0.3">
      <c r="A153" s="2">
        <v>84</v>
      </c>
      <c r="C153" s="2" t="s">
        <v>222</v>
      </c>
      <c r="D153" s="2" t="s">
        <v>53</v>
      </c>
      <c r="E153" s="2">
        <v>1</v>
      </c>
      <c r="F153" s="7"/>
      <c r="G153" s="7"/>
      <c r="H153" s="26">
        <v>5000</v>
      </c>
      <c r="I153" s="20">
        <f>H153*6</f>
        <v>30000</v>
      </c>
      <c r="J153" s="2" t="s">
        <v>1</v>
      </c>
      <c r="K153" s="26">
        <f t="shared" si="30"/>
        <v>15000</v>
      </c>
      <c r="L153" s="26"/>
    </row>
    <row r="154" spans="1:12" x14ac:dyDescent="0.3">
      <c r="A154" s="2">
        <v>85</v>
      </c>
      <c r="C154" s="2" t="s">
        <v>223</v>
      </c>
      <c r="D154" s="2" t="s">
        <v>53</v>
      </c>
      <c r="E154" s="2">
        <v>1</v>
      </c>
      <c r="F154" s="7"/>
      <c r="G154" s="7"/>
      <c r="H154" s="26">
        <v>5000</v>
      </c>
      <c r="I154" s="20">
        <f>H154*6</f>
        <v>30000</v>
      </c>
      <c r="J154" s="2" t="s">
        <v>1</v>
      </c>
      <c r="K154" s="26">
        <f t="shared" si="30"/>
        <v>15000</v>
      </c>
      <c r="L154" s="26"/>
    </row>
    <row r="155" spans="1:12" x14ac:dyDescent="0.3">
      <c r="A155" s="2">
        <v>86</v>
      </c>
      <c r="C155" s="2" t="s">
        <v>224</v>
      </c>
      <c r="D155" s="2" t="s">
        <v>53</v>
      </c>
      <c r="E155" s="2">
        <v>1</v>
      </c>
      <c r="F155" s="7"/>
      <c r="G155" s="7"/>
      <c r="H155" s="26">
        <v>5000</v>
      </c>
      <c r="I155" s="20">
        <f>H155*6</f>
        <v>30000</v>
      </c>
      <c r="J155" s="2" t="s">
        <v>1</v>
      </c>
      <c r="K155" s="26">
        <f t="shared" si="30"/>
        <v>15000</v>
      </c>
      <c r="L155" s="26"/>
    </row>
    <row r="156" spans="1:12" x14ac:dyDescent="0.3">
      <c r="A156" s="2"/>
      <c r="D156" s="2" t="s">
        <v>225</v>
      </c>
      <c r="F156" s="7"/>
      <c r="G156" s="7"/>
      <c r="H156" s="26"/>
      <c r="I156" s="20"/>
      <c r="J156" s="2"/>
      <c r="K156" s="26"/>
      <c r="L156" s="26"/>
    </row>
    <row r="157" spans="1:12" x14ac:dyDescent="0.3">
      <c r="A157" s="2"/>
      <c r="D157" s="2" t="s">
        <v>226</v>
      </c>
      <c r="F157" s="7"/>
      <c r="G157" s="7"/>
      <c r="H157" s="26"/>
      <c r="I157" s="20"/>
      <c r="J157" s="2"/>
      <c r="K157" s="26"/>
      <c r="L157" s="26"/>
    </row>
    <row r="158" spans="1:12" x14ac:dyDescent="0.3">
      <c r="A158" s="2"/>
      <c r="D158" s="2" t="s">
        <v>227</v>
      </c>
      <c r="F158" s="7"/>
      <c r="G158" s="7"/>
      <c r="H158" s="26"/>
      <c r="I158" s="20"/>
      <c r="J158" s="2"/>
      <c r="K158" s="26"/>
      <c r="L158" s="26"/>
    </row>
    <row r="159" spans="1:12" x14ac:dyDescent="0.3">
      <c r="A159" s="2"/>
      <c r="D159" s="2" t="s">
        <v>228</v>
      </c>
      <c r="F159" s="7"/>
      <c r="G159" s="7"/>
      <c r="H159" s="26"/>
      <c r="I159" s="20"/>
      <c r="J159" s="2"/>
      <c r="K159" s="26"/>
      <c r="L159" s="26"/>
    </row>
    <row r="160" spans="1:12" x14ac:dyDescent="0.3">
      <c r="A160" s="2"/>
      <c r="D160" s="2" t="s">
        <v>16</v>
      </c>
      <c r="E160" s="2">
        <v>4</v>
      </c>
      <c r="F160" s="26">
        <v>15000</v>
      </c>
      <c r="G160" s="26">
        <f>F160*E160</f>
        <v>60000</v>
      </c>
      <c r="H160" s="26"/>
      <c r="I160" s="26">
        <f>G160*6</f>
        <v>360000</v>
      </c>
      <c r="J160" s="2" t="s">
        <v>1</v>
      </c>
      <c r="K160" s="26">
        <f t="shared" si="30"/>
        <v>180000</v>
      </c>
      <c r="L160" s="26"/>
    </row>
    <row r="161" spans="1:12" x14ac:dyDescent="0.3">
      <c r="A161" s="2"/>
      <c r="D161" s="2" t="s">
        <v>15</v>
      </c>
      <c r="E161" s="2">
        <v>4</v>
      </c>
      <c r="F161" s="26">
        <v>500</v>
      </c>
      <c r="G161" s="26">
        <f>F161*E161</f>
        <v>2000</v>
      </c>
      <c r="H161" s="2"/>
      <c r="I161" s="26">
        <f>G161*6</f>
        <v>12000</v>
      </c>
      <c r="J161" s="2" t="s">
        <v>1</v>
      </c>
      <c r="K161" s="26">
        <f t="shared" si="30"/>
        <v>6000</v>
      </c>
      <c r="L161" s="26"/>
    </row>
    <row r="162" spans="1:12" x14ac:dyDescent="0.3">
      <c r="A162" s="2"/>
      <c r="D162" s="2" t="s">
        <v>4</v>
      </c>
      <c r="E162" s="2">
        <v>4</v>
      </c>
      <c r="F162" s="7">
        <v>200</v>
      </c>
      <c r="G162" s="7">
        <f>E162*F162</f>
        <v>800</v>
      </c>
      <c r="H162" s="26"/>
      <c r="I162" s="26">
        <f>G162*6</f>
        <v>4800</v>
      </c>
      <c r="J162" s="2" t="s">
        <v>1</v>
      </c>
      <c r="K162" s="26">
        <f t="shared" si="30"/>
        <v>2400</v>
      </c>
      <c r="L162" s="26"/>
    </row>
    <row r="163" spans="1:12" x14ac:dyDescent="0.3">
      <c r="A163" s="2"/>
      <c r="D163" s="2" t="s">
        <v>3</v>
      </c>
      <c r="E163" s="2">
        <v>4</v>
      </c>
      <c r="F163" s="7">
        <v>2000</v>
      </c>
      <c r="G163" s="7">
        <f>E163*F163</f>
        <v>8000</v>
      </c>
      <c r="H163" s="26"/>
      <c r="I163" s="26">
        <f>G163*6</f>
        <v>48000</v>
      </c>
      <c r="J163" s="2" t="s">
        <v>1</v>
      </c>
      <c r="K163" s="26">
        <f>I377/2</f>
        <v>15000</v>
      </c>
      <c r="L163" s="26"/>
    </row>
    <row r="164" spans="1:12" x14ac:dyDescent="0.3">
      <c r="A164" s="2"/>
      <c r="D164" s="2" t="s">
        <v>14</v>
      </c>
      <c r="E164" s="2">
        <v>4</v>
      </c>
      <c r="F164" s="7">
        <v>6000</v>
      </c>
      <c r="G164" s="7">
        <f>E164*F164</f>
        <v>24000</v>
      </c>
      <c r="H164" s="26"/>
      <c r="I164" s="26">
        <f>G164</f>
        <v>24000</v>
      </c>
      <c r="J164" s="2" t="s">
        <v>1</v>
      </c>
      <c r="K164" s="26">
        <f>I164/2</f>
        <v>12000</v>
      </c>
      <c r="L164" s="26"/>
    </row>
    <row r="165" spans="1:12" x14ac:dyDescent="0.3">
      <c r="A165" s="2"/>
      <c r="D165" s="2" t="s">
        <v>10</v>
      </c>
      <c r="E165" s="2">
        <v>4</v>
      </c>
      <c r="F165" s="7">
        <v>6000</v>
      </c>
      <c r="G165" s="7">
        <f>E165*F165</f>
        <v>24000</v>
      </c>
      <c r="H165" s="26"/>
      <c r="I165" s="26">
        <f>G165</f>
        <v>24000</v>
      </c>
      <c r="J165" s="2" t="s">
        <v>1</v>
      </c>
      <c r="K165" s="26">
        <f t="shared" ref="K165" si="31">G165/2</f>
        <v>12000</v>
      </c>
      <c r="L165" s="26"/>
    </row>
    <row r="166" spans="1:12" ht="15" thickBot="1" x14ac:dyDescent="0.35">
      <c r="A166" s="2"/>
      <c r="D166" s="24" t="s">
        <v>0</v>
      </c>
      <c r="E166" s="8"/>
      <c r="F166" s="7"/>
      <c r="G166" s="23">
        <f>G160+G161+G162+G163+G164+G165</f>
        <v>118800</v>
      </c>
      <c r="H166" s="26"/>
      <c r="I166" s="21">
        <f>I152+I153+I154+I155+I160+I161+I162+I163+I164+I165</f>
        <v>592800</v>
      </c>
      <c r="J166" s="26"/>
      <c r="K166" s="21">
        <f>K152+K153+K154+K155+K160+K161+K162+K163+K164+K165</f>
        <v>287400</v>
      </c>
      <c r="L166" s="21">
        <f>K166</f>
        <v>287400</v>
      </c>
    </row>
    <row r="167" spans="1:12" ht="15" thickTop="1" x14ac:dyDescent="0.3">
      <c r="A167" s="17"/>
      <c r="B167" s="17"/>
      <c r="C167" s="17"/>
      <c r="D167" s="17"/>
      <c r="E167" s="19"/>
      <c r="F167" s="18"/>
      <c r="G167" s="18"/>
      <c r="H167" s="16"/>
      <c r="I167" s="16"/>
      <c r="J167" s="17"/>
      <c r="K167" s="16"/>
      <c r="L167" s="16"/>
    </row>
    <row r="168" spans="1:12" x14ac:dyDescent="0.3">
      <c r="A168" s="2">
        <v>87</v>
      </c>
      <c r="C168" s="143" t="s">
        <v>232</v>
      </c>
      <c r="D168" s="2" t="s">
        <v>446</v>
      </c>
      <c r="E168" s="2">
        <v>1</v>
      </c>
      <c r="H168" s="26">
        <v>4000</v>
      </c>
      <c r="I168" s="20">
        <f>H168*6</f>
        <v>24000</v>
      </c>
      <c r="J168" s="2" t="s">
        <v>1</v>
      </c>
      <c r="K168" s="26">
        <f t="shared" ref="K168:K174" si="32">I168/2</f>
        <v>12000</v>
      </c>
      <c r="L168" s="26"/>
    </row>
    <row r="169" spans="1:12" x14ac:dyDescent="0.3">
      <c r="A169" s="2">
        <v>88</v>
      </c>
      <c r="C169" s="143" t="s">
        <v>447</v>
      </c>
      <c r="D169" s="2" t="s">
        <v>446</v>
      </c>
      <c r="E169" s="2">
        <v>1</v>
      </c>
      <c r="H169" s="26">
        <v>4000</v>
      </c>
      <c r="I169" s="20">
        <f t="shared" ref="I169:I170" si="33">H169*6</f>
        <v>24000</v>
      </c>
      <c r="J169" s="2" t="s">
        <v>1</v>
      </c>
      <c r="K169" s="26">
        <f t="shared" si="32"/>
        <v>12000</v>
      </c>
      <c r="L169" s="26"/>
    </row>
    <row r="170" spans="1:12" x14ac:dyDescent="0.3">
      <c r="A170" s="2">
        <v>89</v>
      </c>
      <c r="C170" s="143" t="s">
        <v>448</v>
      </c>
      <c r="D170" s="2" t="s">
        <v>446</v>
      </c>
      <c r="E170" s="2">
        <v>1</v>
      </c>
      <c r="H170" s="26">
        <v>4000</v>
      </c>
      <c r="I170" s="20">
        <f t="shared" si="33"/>
        <v>24000</v>
      </c>
      <c r="J170" s="2" t="s">
        <v>1</v>
      </c>
      <c r="K170" s="26">
        <f t="shared" si="32"/>
        <v>12000</v>
      </c>
      <c r="L170" s="26"/>
    </row>
    <row r="171" spans="1:12" x14ac:dyDescent="0.3">
      <c r="A171" s="2">
        <v>90</v>
      </c>
      <c r="C171" s="143" t="s">
        <v>449</v>
      </c>
      <c r="D171" s="2" t="s">
        <v>1372</v>
      </c>
      <c r="E171" s="2">
        <v>1</v>
      </c>
      <c r="H171" s="26">
        <v>5000</v>
      </c>
      <c r="I171" s="20">
        <f>H171*6</f>
        <v>30000</v>
      </c>
      <c r="J171" s="2" t="s">
        <v>1</v>
      </c>
      <c r="K171" s="26">
        <f t="shared" si="32"/>
        <v>15000</v>
      </c>
      <c r="L171" s="26"/>
    </row>
    <row r="172" spans="1:12" x14ac:dyDescent="0.3">
      <c r="A172" s="2">
        <v>91</v>
      </c>
      <c r="C172" s="143" t="s">
        <v>450</v>
      </c>
      <c r="D172" s="2" t="s">
        <v>1372</v>
      </c>
      <c r="E172" s="2">
        <v>1</v>
      </c>
      <c r="H172" s="26">
        <v>5000</v>
      </c>
      <c r="I172" s="20">
        <f>H172*6</f>
        <v>30000</v>
      </c>
      <c r="J172" s="2" t="s">
        <v>1</v>
      </c>
      <c r="K172" s="26">
        <f t="shared" si="32"/>
        <v>15000</v>
      </c>
      <c r="L172" s="26"/>
    </row>
    <row r="173" spans="1:12" x14ac:dyDescent="0.3">
      <c r="A173" s="2">
        <v>92</v>
      </c>
      <c r="C173" s="143" t="s">
        <v>451</v>
      </c>
      <c r="D173" s="2" t="s">
        <v>1373</v>
      </c>
      <c r="E173" s="2">
        <v>1</v>
      </c>
      <c r="H173" s="26">
        <v>4000</v>
      </c>
      <c r="I173" s="20">
        <f>H173*6</f>
        <v>24000</v>
      </c>
      <c r="J173" s="2" t="s">
        <v>1</v>
      </c>
      <c r="K173" s="26">
        <f t="shared" si="32"/>
        <v>12000</v>
      </c>
      <c r="L173" s="26"/>
    </row>
    <row r="174" spans="1:12" x14ac:dyDescent="0.3">
      <c r="A174" s="2">
        <v>93</v>
      </c>
      <c r="C174" s="143" t="s">
        <v>452</v>
      </c>
      <c r="D174" s="2" t="s">
        <v>1373</v>
      </c>
      <c r="E174" s="2">
        <v>1</v>
      </c>
      <c r="H174" s="26">
        <v>4000</v>
      </c>
      <c r="I174" s="20">
        <f>H174*6</f>
        <v>24000</v>
      </c>
      <c r="J174" s="2" t="s">
        <v>1</v>
      </c>
      <c r="K174" s="26">
        <f t="shared" si="32"/>
        <v>12000</v>
      </c>
      <c r="L174" s="26"/>
    </row>
    <row r="175" spans="1:12" x14ac:dyDescent="0.3">
      <c r="A175" s="2"/>
      <c r="D175" s="2" t="s">
        <v>16</v>
      </c>
      <c r="E175" s="2">
        <v>7</v>
      </c>
      <c r="F175" s="7">
        <v>1000</v>
      </c>
      <c r="G175" s="7">
        <f t="shared" ref="G175:G180" si="34">E175*F175</f>
        <v>7000</v>
      </c>
      <c r="H175" s="26"/>
      <c r="I175" s="26">
        <f>G175*6</f>
        <v>42000</v>
      </c>
      <c r="J175" s="2" t="s">
        <v>1</v>
      </c>
      <c r="K175" s="26">
        <f>I175/2</f>
        <v>21000</v>
      </c>
      <c r="L175" s="26"/>
    </row>
    <row r="176" spans="1:12" x14ac:dyDescent="0.3">
      <c r="A176" s="2"/>
      <c r="D176" s="2" t="s">
        <v>15</v>
      </c>
      <c r="E176" s="2">
        <v>7</v>
      </c>
      <c r="F176" s="7">
        <v>500</v>
      </c>
      <c r="G176" s="7">
        <f t="shared" si="34"/>
        <v>3500</v>
      </c>
      <c r="H176" s="2"/>
      <c r="I176" s="26">
        <f>G176*6</f>
        <v>21000</v>
      </c>
      <c r="J176" s="2" t="s">
        <v>1</v>
      </c>
      <c r="K176" s="26">
        <f>I176/2</f>
        <v>10500</v>
      </c>
      <c r="L176" s="26"/>
    </row>
    <row r="177" spans="1:12" x14ac:dyDescent="0.3">
      <c r="A177" s="2"/>
      <c r="D177" s="2" t="s">
        <v>4</v>
      </c>
      <c r="E177" s="2">
        <v>7</v>
      </c>
      <c r="F177" s="7">
        <v>200</v>
      </c>
      <c r="G177" s="7">
        <f t="shared" si="34"/>
        <v>1400</v>
      </c>
      <c r="H177" s="26"/>
      <c r="I177" s="26">
        <f>G177*6</f>
        <v>8400</v>
      </c>
      <c r="J177" s="2" t="s">
        <v>1</v>
      </c>
      <c r="K177" s="26">
        <f>I177/2</f>
        <v>4200</v>
      </c>
      <c r="L177" s="26"/>
    </row>
    <row r="178" spans="1:12" x14ac:dyDescent="0.3">
      <c r="A178" s="2"/>
      <c r="D178" s="2" t="s">
        <v>3</v>
      </c>
      <c r="E178" s="2">
        <v>7</v>
      </c>
      <c r="F178" s="7">
        <v>2000</v>
      </c>
      <c r="G178" s="7">
        <f t="shared" si="34"/>
        <v>14000</v>
      </c>
      <c r="H178" s="26"/>
      <c r="I178" s="26">
        <f>G178*6</f>
        <v>84000</v>
      </c>
      <c r="J178" s="2" t="s">
        <v>1</v>
      </c>
      <c r="K178" s="26">
        <f>I392/2</f>
        <v>15000</v>
      </c>
      <c r="L178" s="26"/>
    </row>
    <row r="179" spans="1:12" x14ac:dyDescent="0.3">
      <c r="A179" s="2"/>
      <c r="D179" s="2" t="s">
        <v>14</v>
      </c>
      <c r="E179" s="2">
        <v>7</v>
      </c>
      <c r="F179" s="7">
        <v>17000</v>
      </c>
      <c r="G179" s="7">
        <f t="shared" si="34"/>
        <v>119000</v>
      </c>
      <c r="H179" s="26"/>
      <c r="I179" s="26">
        <f>G179</f>
        <v>119000</v>
      </c>
      <c r="J179" s="2" t="s">
        <v>1</v>
      </c>
      <c r="K179" s="26">
        <f>I179/2</f>
        <v>59500</v>
      </c>
      <c r="L179" s="26"/>
    </row>
    <row r="180" spans="1:12" x14ac:dyDescent="0.3">
      <c r="A180" s="2"/>
      <c r="D180" s="2" t="s">
        <v>10</v>
      </c>
      <c r="E180" s="2">
        <v>7</v>
      </c>
      <c r="F180" s="7">
        <v>9000</v>
      </c>
      <c r="G180" s="7">
        <f t="shared" si="34"/>
        <v>63000</v>
      </c>
      <c r="H180" s="26"/>
      <c r="I180" s="26">
        <f>G180</f>
        <v>63000</v>
      </c>
      <c r="J180" s="2" t="s">
        <v>1</v>
      </c>
      <c r="K180" s="26">
        <f t="shared" ref="K180" si="35">G180/2</f>
        <v>31500</v>
      </c>
      <c r="L180" s="26"/>
    </row>
    <row r="181" spans="1:12" ht="15" thickBot="1" x14ac:dyDescent="0.35">
      <c r="A181" s="2"/>
      <c r="D181" s="24" t="s">
        <v>0</v>
      </c>
      <c r="E181" s="8"/>
      <c r="F181" s="7"/>
      <c r="G181" s="23">
        <f>G175+G176+G177+G178+G179+G180</f>
        <v>207900</v>
      </c>
      <c r="H181" s="26"/>
      <c r="I181" s="21">
        <f>I168+I169+I170+I171+I172+I173+I174+I175+I176+I177+I178+I179+I180</f>
        <v>517400</v>
      </c>
      <c r="J181" s="26"/>
      <c r="K181" s="21">
        <f>K168+K169+K170+K171+K172+K173+K174+K175+K176+K177+K178+K179+K180</f>
        <v>231700</v>
      </c>
      <c r="L181" s="21">
        <f>K181</f>
        <v>231700</v>
      </c>
    </row>
    <row r="182" spans="1:12" ht="15" thickTop="1" x14ac:dyDescent="0.3">
      <c r="A182" s="17"/>
      <c r="B182" s="17"/>
      <c r="C182" s="17"/>
      <c r="D182" s="17"/>
      <c r="E182" s="19"/>
      <c r="F182" s="18"/>
      <c r="G182" s="18"/>
      <c r="H182" s="16"/>
      <c r="I182" s="16"/>
      <c r="J182" s="17"/>
      <c r="K182" s="16"/>
      <c r="L182" s="16"/>
    </row>
    <row r="183" spans="1:12" x14ac:dyDescent="0.3">
      <c r="A183" s="2">
        <v>94</v>
      </c>
      <c r="C183" s="143" t="s">
        <v>239</v>
      </c>
      <c r="D183" s="2" t="s">
        <v>77</v>
      </c>
      <c r="E183" s="8">
        <v>1</v>
      </c>
      <c r="F183" s="7"/>
      <c r="G183" s="7"/>
      <c r="H183" s="20">
        <v>5000</v>
      </c>
      <c r="I183" s="20">
        <f>H183*6</f>
        <v>30000</v>
      </c>
      <c r="J183" s="2" t="s">
        <v>1</v>
      </c>
      <c r="K183" s="26">
        <f t="shared" ref="K183:K191" si="36">I183/2</f>
        <v>15000</v>
      </c>
      <c r="L183" s="26"/>
    </row>
    <row r="184" spans="1:12" x14ac:dyDescent="0.3">
      <c r="A184" s="2">
        <v>95</v>
      </c>
      <c r="C184" s="143" t="s">
        <v>240</v>
      </c>
      <c r="D184" s="2" t="s">
        <v>75</v>
      </c>
      <c r="E184" s="8">
        <v>1</v>
      </c>
      <c r="F184" s="7"/>
      <c r="G184" s="7"/>
      <c r="H184" s="20">
        <v>6000</v>
      </c>
      <c r="I184" s="20">
        <f>H184*6</f>
        <v>36000</v>
      </c>
      <c r="J184" s="2" t="s">
        <v>1</v>
      </c>
      <c r="K184" s="26">
        <f t="shared" si="36"/>
        <v>18000</v>
      </c>
      <c r="L184" s="26"/>
    </row>
    <row r="185" spans="1:12" x14ac:dyDescent="0.3">
      <c r="A185" s="2">
        <v>96</v>
      </c>
      <c r="C185" s="143" t="s">
        <v>241</v>
      </c>
      <c r="D185" s="2" t="s">
        <v>73</v>
      </c>
      <c r="E185" s="8">
        <v>1</v>
      </c>
      <c r="F185" s="7"/>
      <c r="G185" s="7"/>
      <c r="H185" s="20">
        <v>5000</v>
      </c>
      <c r="I185" s="20">
        <f>H185*6</f>
        <v>30000</v>
      </c>
      <c r="J185" s="2" t="s">
        <v>1</v>
      </c>
      <c r="K185" s="26">
        <f t="shared" si="36"/>
        <v>15000</v>
      </c>
      <c r="L185" s="26"/>
    </row>
    <row r="186" spans="1:12" x14ac:dyDescent="0.3">
      <c r="A186" s="2"/>
      <c r="D186" s="2" t="s">
        <v>114</v>
      </c>
      <c r="E186" s="8"/>
      <c r="F186" s="7"/>
      <c r="G186" s="7"/>
      <c r="H186" s="20"/>
      <c r="I186" s="20"/>
      <c r="J186" s="2"/>
      <c r="K186" s="26"/>
      <c r="L186" s="26"/>
    </row>
    <row r="187" spans="1:12" x14ac:dyDescent="0.3">
      <c r="A187" s="2"/>
      <c r="D187" s="2" t="s">
        <v>114</v>
      </c>
      <c r="E187" s="8"/>
      <c r="F187" s="7"/>
      <c r="G187" s="7"/>
      <c r="H187" s="20"/>
      <c r="I187" s="20"/>
      <c r="J187" s="2"/>
      <c r="K187" s="26"/>
      <c r="L187" s="26"/>
    </row>
    <row r="188" spans="1:12" x14ac:dyDescent="0.3">
      <c r="A188" s="2"/>
      <c r="D188" s="2" t="s">
        <v>114</v>
      </c>
      <c r="E188" s="8"/>
      <c r="F188" s="7"/>
      <c r="G188" s="7"/>
      <c r="H188" s="20"/>
      <c r="I188" s="20"/>
      <c r="J188" s="2"/>
      <c r="K188" s="26"/>
      <c r="L188" s="26"/>
    </row>
    <row r="189" spans="1:12" x14ac:dyDescent="0.3">
      <c r="A189" s="2"/>
      <c r="D189" s="2" t="s">
        <v>16</v>
      </c>
      <c r="E189" s="8">
        <v>3</v>
      </c>
      <c r="F189" s="7">
        <v>3000</v>
      </c>
      <c r="G189" s="7">
        <f t="shared" ref="G189:G194" si="37">E189*F189</f>
        <v>9000</v>
      </c>
      <c r="H189" s="20"/>
      <c r="I189" s="26">
        <f>G189*6</f>
        <v>54000</v>
      </c>
      <c r="J189" s="2" t="s">
        <v>1</v>
      </c>
      <c r="K189" s="26">
        <f t="shared" si="36"/>
        <v>27000</v>
      </c>
      <c r="L189" s="26"/>
    </row>
    <row r="190" spans="1:12" x14ac:dyDescent="0.3">
      <c r="A190" s="2"/>
      <c r="D190" s="2" t="s">
        <v>15</v>
      </c>
      <c r="E190" s="2">
        <v>3</v>
      </c>
      <c r="F190" s="7">
        <v>500</v>
      </c>
      <c r="G190" s="7">
        <f t="shared" si="37"/>
        <v>1500</v>
      </c>
      <c r="H190" s="2"/>
      <c r="I190" s="26">
        <f>G190*6</f>
        <v>9000</v>
      </c>
      <c r="J190" s="2" t="s">
        <v>1</v>
      </c>
      <c r="K190" s="26">
        <f t="shared" si="36"/>
        <v>4500</v>
      </c>
      <c r="L190" s="26"/>
    </row>
    <row r="191" spans="1:12" x14ac:dyDescent="0.3">
      <c r="A191" s="2"/>
      <c r="D191" s="2" t="s">
        <v>56</v>
      </c>
      <c r="E191" s="2">
        <v>3</v>
      </c>
      <c r="F191" s="7">
        <v>200</v>
      </c>
      <c r="G191" s="7">
        <f t="shared" si="37"/>
        <v>600</v>
      </c>
      <c r="H191" s="26"/>
      <c r="I191" s="26">
        <f>G191*6</f>
        <v>3600</v>
      </c>
      <c r="J191" s="2" t="s">
        <v>1</v>
      </c>
      <c r="K191" s="26">
        <f t="shared" si="36"/>
        <v>1800</v>
      </c>
      <c r="L191" s="26"/>
    </row>
    <row r="192" spans="1:12" x14ac:dyDescent="0.3">
      <c r="A192" s="2"/>
      <c r="D192" s="2" t="s">
        <v>3</v>
      </c>
      <c r="E192" s="2">
        <v>3</v>
      </c>
      <c r="F192" s="7">
        <v>2000</v>
      </c>
      <c r="G192" s="7">
        <f t="shared" si="37"/>
        <v>6000</v>
      </c>
      <c r="H192" s="26"/>
      <c r="I192" s="26">
        <f>G192*6</f>
        <v>36000</v>
      </c>
      <c r="J192" s="2" t="s">
        <v>1</v>
      </c>
      <c r="K192" s="26">
        <f>I403/2</f>
        <v>15000</v>
      </c>
      <c r="L192" s="26"/>
    </row>
    <row r="193" spans="1:12" x14ac:dyDescent="0.3">
      <c r="A193" s="2"/>
      <c r="D193" s="2" t="s">
        <v>79</v>
      </c>
      <c r="E193" s="2">
        <v>3</v>
      </c>
      <c r="F193" s="7">
        <v>18000</v>
      </c>
      <c r="G193" s="7">
        <f t="shared" si="37"/>
        <v>54000</v>
      </c>
      <c r="H193" s="26"/>
      <c r="I193" s="26">
        <f>G193</f>
        <v>54000</v>
      </c>
      <c r="J193" s="2" t="s">
        <v>1</v>
      </c>
      <c r="K193" s="26">
        <f>I193/2</f>
        <v>27000</v>
      </c>
      <c r="L193" s="26"/>
    </row>
    <row r="194" spans="1:12" x14ac:dyDescent="0.3">
      <c r="A194" s="2"/>
      <c r="D194" s="2" t="s">
        <v>10</v>
      </c>
      <c r="E194" s="2">
        <v>3</v>
      </c>
      <c r="F194" s="7">
        <v>12000</v>
      </c>
      <c r="G194" s="7">
        <f t="shared" si="37"/>
        <v>36000</v>
      </c>
      <c r="H194" s="26"/>
      <c r="I194" s="26">
        <f>G194</f>
        <v>36000</v>
      </c>
      <c r="J194" s="2" t="s">
        <v>1</v>
      </c>
      <c r="K194" s="26">
        <f t="shared" ref="K194" si="38">G194/2</f>
        <v>18000</v>
      </c>
      <c r="L194" s="26"/>
    </row>
    <row r="195" spans="1:12" ht="15" thickBot="1" x14ac:dyDescent="0.35">
      <c r="A195" s="2"/>
      <c r="D195" s="24" t="s">
        <v>0</v>
      </c>
      <c r="E195" s="8"/>
      <c r="F195" s="7"/>
      <c r="G195" s="23">
        <f>G189+G190+G191+G192+G193+G194</f>
        <v>107100</v>
      </c>
      <c r="H195" s="26"/>
      <c r="I195" s="21">
        <f>I183+I184+I185+I189+I190+I191+I192+I193+I194</f>
        <v>288600</v>
      </c>
      <c r="J195" s="26"/>
      <c r="K195" s="21">
        <f>K183+K184+K185+K189+K190+K191+K206+K192+K193+K194</f>
        <v>284100</v>
      </c>
      <c r="L195" s="21">
        <f>K195</f>
        <v>284100</v>
      </c>
    </row>
    <row r="196" spans="1:12" ht="15" thickTop="1" x14ac:dyDescent="0.3">
      <c r="A196" s="17"/>
      <c r="B196" s="17"/>
      <c r="C196" s="17"/>
      <c r="D196" s="17"/>
      <c r="E196" s="19"/>
      <c r="F196" s="18"/>
      <c r="G196" s="18"/>
      <c r="H196" s="16"/>
      <c r="I196" s="16"/>
      <c r="J196" s="17"/>
      <c r="K196" s="16"/>
      <c r="L196" s="16"/>
    </row>
    <row r="197" spans="1:12" x14ac:dyDescent="0.3">
      <c r="A197" s="2">
        <v>97</v>
      </c>
      <c r="C197" s="143" t="s">
        <v>242</v>
      </c>
      <c r="D197" s="2" t="s">
        <v>453</v>
      </c>
      <c r="E197" s="2">
        <v>1</v>
      </c>
      <c r="H197" s="26">
        <v>7000</v>
      </c>
      <c r="I197" s="20">
        <f>H197*6</f>
        <v>42000</v>
      </c>
      <c r="J197" s="2" t="s">
        <v>1</v>
      </c>
      <c r="K197" s="26">
        <f t="shared" ref="K197:K202" si="39">I197/2</f>
        <v>21000</v>
      </c>
      <c r="L197" s="20"/>
    </row>
    <row r="198" spans="1:12" x14ac:dyDescent="0.3">
      <c r="A198" s="2">
        <v>98</v>
      </c>
      <c r="C198" s="2" t="s">
        <v>244</v>
      </c>
      <c r="D198" s="2" t="s">
        <v>454</v>
      </c>
      <c r="E198" s="2">
        <v>1</v>
      </c>
      <c r="H198" s="26">
        <v>7500</v>
      </c>
      <c r="I198" s="20">
        <f>H198*6</f>
        <v>45000</v>
      </c>
      <c r="J198" s="2" t="s">
        <v>1</v>
      </c>
      <c r="K198" s="26">
        <f t="shared" si="39"/>
        <v>22500</v>
      </c>
      <c r="L198" s="20"/>
    </row>
    <row r="199" spans="1:12" x14ac:dyDescent="0.3">
      <c r="A199" s="2">
        <v>99</v>
      </c>
      <c r="C199" s="2" t="s">
        <v>246</v>
      </c>
      <c r="D199" s="2" t="s">
        <v>455</v>
      </c>
      <c r="E199" s="2">
        <v>1</v>
      </c>
      <c r="H199" s="26">
        <v>7000</v>
      </c>
      <c r="I199" s="20">
        <f>H199*6</f>
        <v>42000</v>
      </c>
      <c r="J199" s="2" t="s">
        <v>1</v>
      </c>
      <c r="K199" s="26">
        <f t="shared" si="39"/>
        <v>21000</v>
      </c>
      <c r="L199" s="20"/>
    </row>
    <row r="200" spans="1:12" x14ac:dyDescent="0.3">
      <c r="A200" s="2"/>
      <c r="D200" s="2" t="s">
        <v>16</v>
      </c>
      <c r="E200" s="2">
        <v>3</v>
      </c>
      <c r="F200" s="7">
        <v>3000</v>
      </c>
      <c r="G200" s="7">
        <f>E201*F200</f>
        <v>9000</v>
      </c>
      <c r="H200" s="26"/>
      <c r="I200" s="26">
        <f>G200*6</f>
        <v>54000</v>
      </c>
      <c r="J200" s="2" t="s">
        <v>1</v>
      </c>
      <c r="K200" s="26">
        <f t="shared" si="39"/>
        <v>27000</v>
      </c>
      <c r="L200" s="20"/>
    </row>
    <row r="201" spans="1:12" x14ac:dyDescent="0.3">
      <c r="A201" s="2"/>
      <c r="D201" s="2" t="s">
        <v>15</v>
      </c>
      <c r="E201" s="2">
        <v>3</v>
      </c>
      <c r="F201" s="7">
        <v>500</v>
      </c>
      <c r="G201" s="7">
        <f>E202*F201</f>
        <v>1500</v>
      </c>
      <c r="H201" s="2"/>
      <c r="I201" s="26">
        <f>G201*6</f>
        <v>9000</v>
      </c>
      <c r="J201" s="2" t="s">
        <v>1</v>
      </c>
      <c r="K201" s="26">
        <f t="shared" si="39"/>
        <v>4500</v>
      </c>
      <c r="L201" s="26"/>
    </row>
    <row r="202" spans="1:12" x14ac:dyDescent="0.3">
      <c r="A202" s="2"/>
      <c r="D202" s="2" t="s">
        <v>4</v>
      </c>
      <c r="E202" s="2">
        <v>3</v>
      </c>
      <c r="F202" s="34">
        <v>200</v>
      </c>
      <c r="G202" s="7">
        <f>E202*F202</f>
        <v>600</v>
      </c>
      <c r="H202" s="26"/>
      <c r="I202" s="26">
        <f>G202*6</f>
        <v>3600</v>
      </c>
      <c r="J202" s="2" t="s">
        <v>1</v>
      </c>
      <c r="K202" s="26">
        <f t="shared" si="39"/>
        <v>1800</v>
      </c>
      <c r="L202" s="26"/>
    </row>
    <row r="203" spans="1:12" x14ac:dyDescent="0.3">
      <c r="A203" s="2"/>
      <c r="D203" s="2" t="s">
        <v>3</v>
      </c>
      <c r="E203" s="2">
        <v>3</v>
      </c>
      <c r="F203" s="7">
        <v>2000</v>
      </c>
      <c r="G203" s="7">
        <f>E203*F203</f>
        <v>6000</v>
      </c>
      <c r="H203" s="26"/>
      <c r="I203" s="26">
        <f>G203*6</f>
        <v>36000</v>
      </c>
      <c r="J203" s="2" t="s">
        <v>1</v>
      </c>
      <c r="K203" s="26">
        <f>I427/2</f>
        <v>6000</v>
      </c>
      <c r="L203" s="26"/>
    </row>
    <row r="204" spans="1:12" x14ac:dyDescent="0.3">
      <c r="A204" s="2"/>
      <c r="D204" s="2" t="s">
        <v>14</v>
      </c>
      <c r="E204" s="2">
        <v>3</v>
      </c>
      <c r="F204" s="7">
        <v>17000</v>
      </c>
      <c r="G204" s="7">
        <f>E204*F204</f>
        <v>51000</v>
      </c>
      <c r="H204" s="26"/>
      <c r="I204" s="26">
        <f>G204</f>
        <v>51000</v>
      </c>
      <c r="J204" s="2" t="s">
        <v>1</v>
      </c>
      <c r="K204" s="26">
        <f>I204/2</f>
        <v>25500</v>
      </c>
      <c r="L204" s="26"/>
    </row>
    <row r="205" spans="1:12" x14ac:dyDescent="0.3">
      <c r="A205" s="2"/>
      <c r="D205" s="2" t="s">
        <v>10</v>
      </c>
      <c r="E205" s="2">
        <v>3</v>
      </c>
      <c r="F205" s="7">
        <v>9000</v>
      </c>
      <c r="G205" s="7">
        <f>E205*F205</f>
        <v>27000</v>
      </c>
      <c r="H205" s="26"/>
      <c r="I205" s="26">
        <f>G205</f>
        <v>27000</v>
      </c>
      <c r="J205" s="2" t="s">
        <v>1</v>
      </c>
      <c r="K205" s="26">
        <f t="shared" ref="K205" si="40">G205/2</f>
        <v>13500</v>
      </c>
      <c r="L205" s="26"/>
    </row>
    <row r="206" spans="1:12" ht="15" thickBot="1" x14ac:dyDescent="0.35">
      <c r="A206" s="2"/>
      <c r="D206" s="24" t="s">
        <v>0</v>
      </c>
      <c r="E206" s="8"/>
      <c r="F206" s="7"/>
      <c r="G206" s="23">
        <f>G200+G201+G202+G203+G204+G205</f>
        <v>95100</v>
      </c>
      <c r="H206" s="26"/>
      <c r="I206" s="21">
        <f>I197+I198+I199+I200+I201+I202+I203+I204+I205</f>
        <v>309600</v>
      </c>
      <c r="J206" s="26"/>
      <c r="K206" s="21">
        <f>K197+K198+K199+K200+K201+K202+K203+K204+K205</f>
        <v>142800</v>
      </c>
      <c r="L206" s="21">
        <f>K206</f>
        <v>142800</v>
      </c>
    </row>
    <row r="207" spans="1:12" ht="15" thickTop="1" x14ac:dyDescent="0.3">
      <c r="A207" s="17"/>
      <c r="B207" s="17"/>
      <c r="C207" s="17"/>
      <c r="D207" s="17"/>
      <c r="E207" s="19"/>
      <c r="F207" s="18"/>
      <c r="G207" s="18"/>
      <c r="H207" s="16"/>
      <c r="I207" s="16"/>
      <c r="J207" s="17"/>
      <c r="K207" s="16"/>
      <c r="L207" s="16"/>
    </row>
    <row r="208" spans="1:12" x14ac:dyDescent="0.3">
      <c r="A208" s="2">
        <v>100</v>
      </c>
      <c r="C208" s="143" t="s">
        <v>248</v>
      </c>
      <c r="D208" s="2" t="s">
        <v>456</v>
      </c>
      <c r="E208" s="2">
        <v>1</v>
      </c>
      <c r="H208" s="26">
        <v>4000</v>
      </c>
      <c r="I208" s="20">
        <f t="shared" ref="I208:I213" si="41">H208*6</f>
        <v>24000</v>
      </c>
      <c r="J208" s="2" t="s">
        <v>1</v>
      </c>
      <c r="K208" s="26">
        <f t="shared" ref="K208:K213" si="42">I208/2</f>
        <v>12000</v>
      </c>
      <c r="L208" s="26"/>
    </row>
    <row r="209" spans="1:12" x14ac:dyDescent="0.3">
      <c r="A209" s="2">
        <v>101</v>
      </c>
      <c r="C209" s="143" t="s">
        <v>250</v>
      </c>
      <c r="D209" s="2" t="s">
        <v>456</v>
      </c>
      <c r="E209" s="2">
        <v>1</v>
      </c>
      <c r="H209" s="26">
        <v>4000</v>
      </c>
      <c r="I209" s="20">
        <f t="shared" si="41"/>
        <v>24000</v>
      </c>
      <c r="J209" s="2" t="s">
        <v>1</v>
      </c>
      <c r="K209" s="26">
        <f t="shared" si="42"/>
        <v>12000</v>
      </c>
      <c r="L209" s="26"/>
    </row>
    <row r="210" spans="1:12" x14ac:dyDescent="0.3">
      <c r="A210" s="2">
        <v>102</v>
      </c>
      <c r="C210" s="143" t="s">
        <v>251</v>
      </c>
      <c r="D210" s="2" t="s">
        <v>457</v>
      </c>
      <c r="E210" s="2">
        <v>1</v>
      </c>
      <c r="H210" s="26">
        <v>5000</v>
      </c>
      <c r="I210" s="20">
        <f t="shared" si="41"/>
        <v>30000</v>
      </c>
      <c r="J210" s="2" t="s">
        <v>1</v>
      </c>
      <c r="K210" s="26">
        <f t="shared" si="42"/>
        <v>15000</v>
      </c>
      <c r="L210" s="26"/>
    </row>
    <row r="211" spans="1:12" x14ac:dyDescent="0.3">
      <c r="A211" s="2">
        <v>103</v>
      </c>
      <c r="C211" s="143" t="s">
        <v>253</v>
      </c>
      <c r="D211" s="2" t="s">
        <v>457</v>
      </c>
      <c r="E211" s="2">
        <v>1</v>
      </c>
      <c r="H211" s="26">
        <v>5000</v>
      </c>
      <c r="I211" s="20">
        <f t="shared" si="41"/>
        <v>30000</v>
      </c>
      <c r="J211" s="2" t="s">
        <v>1</v>
      </c>
      <c r="K211" s="26">
        <f t="shared" si="42"/>
        <v>15000</v>
      </c>
      <c r="L211" s="26"/>
    </row>
    <row r="212" spans="1:12" x14ac:dyDescent="0.3">
      <c r="A212" s="2">
        <v>104</v>
      </c>
      <c r="C212" s="143" t="s">
        <v>254</v>
      </c>
      <c r="D212" s="2" t="s">
        <v>458</v>
      </c>
      <c r="E212" s="2">
        <v>1</v>
      </c>
      <c r="H212" s="26">
        <v>4000</v>
      </c>
      <c r="I212" s="20">
        <f t="shared" si="41"/>
        <v>24000</v>
      </c>
      <c r="J212" s="2" t="s">
        <v>1</v>
      </c>
      <c r="K212" s="26">
        <f t="shared" si="42"/>
        <v>12000</v>
      </c>
      <c r="L212" s="26"/>
    </row>
    <row r="213" spans="1:12" x14ac:dyDescent="0.3">
      <c r="A213" s="2">
        <v>105</v>
      </c>
      <c r="C213" s="143" t="s">
        <v>256</v>
      </c>
      <c r="D213" s="2" t="s">
        <v>458</v>
      </c>
      <c r="E213" s="2">
        <v>1</v>
      </c>
      <c r="H213" s="26">
        <v>4000</v>
      </c>
      <c r="I213" s="20">
        <f t="shared" si="41"/>
        <v>24000</v>
      </c>
      <c r="J213" s="2" t="s">
        <v>1</v>
      </c>
      <c r="K213" s="26">
        <f t="shared" si="42"/>
        <v>12000</v>
      </c>
      <c r="L213" s="26"/>
    </row>
    <row r="214" spans="1:12" x14ac:dyDescent="0.3">
      <c r="A214" s="2"/>
      <c r="D214" s="2" t="s">
        <v>16</v>
      </c>
      <c r="E214" s="2">
        <v>6</v>
      </c>
      <c r="F214" s="7">
        <v>1000</v>
      </c>
      <c r="G214" s="7">
        <f>E215*F214</f>
        <v>6000</v>
      </c>
      <c r="H214" s="26"/>
      <c r="I214" s="26">
        <f>G214*6</f>
        <v>36000</v>
      </c>
      <c r="J214" s="2" t="s">
        <v>1</v>
      </c>
      <c r="K214" s="26">
        <f>I214/2</f>
        <v>18000</v>
      </c>
      <c r="L214" s="26"/>
    </row>
    <row r="215" spans="1:12" x14ac:dyDescent="0.3">
      <c r="A215" s="2"/>
      <c r="D215" s="2" t="s">
        <v>15</v>
      </c>
      <c r="E215" s="2">
        <v>6</v>
      </c>
      <c r="F215" s="7">
        <v>500</v>
      </c>
      <c r="G215" s="7">
        <f>E216*F215</f>
        <v>3000</v>
      </c>
      <c r="H215" s="2"/>
      <c r="I215" s="26">
        <f>G215*6</f>
        <v>18000</v>
      </c>
      <c r="J215" s="2" t="s">
        <v>1</v>
      </c>
      <c r="K215" s="26">
        <f>I215/2</f>
        <v>9000</v>
      </c>
      <c r="L215" s="26"/>
    </row>
    <row r="216" spans="1:12" x14ac:dyDescent="0.3">
      <c r="A216" s="2"/>
      <c r="D216" s="2" t="s">
        <v>4</v>
      </c>
      <c r="E216" s="2">
        <v>6</v>
      </c>
      <c r="F216" s="7">
        <v>200</v>
      </c>
      <c r="G216" s="7">
        <f>E216*F216</f>
        <v>1200</v>
      </c>
      <c r="H216" s="26"/>
      <c r="I216" s="26">
        <f>G216*6</f>
        <v>7200</v>
      </c>
      <c r="J216" s="2" t="s">
        <v>1</v>
      </c>
      <c r="K216" s="26">
        <f>I216/2</f>
        <v>3600</v>
      </c>
      <c r="L216" s="26"/>
    </row>
    <row r="217" spans="1:12" x14ac:dyDescent="0.3">
      <c r="A217" s="2"/>
      <c r="D217" s="2" t="s">
        <v>3</v>
      </c>
      <c r="E217" s="2">
        <v>6</v>
      </c>
      <c r="F217" s="7">
        <v>2000</v>
      </c>
      <c r="G217" s="7">
        <f>E217*F217</f>
        <v>12000</v>
      </c>
      <c r="H217" s="26"/>
      <c r="I217" s="26">
        <f>G217*6</f>
        <v>72000</v>
      </c>
      <c r="J217" s="2" t="s">
        <v>1</v>
      </c>
      <c r="K217" s="26">
        <f>I441/2</f>
        <v>6000</v>
      </c>
      <c r="L217" s="26"/>
    </row>
    <row r="218" spans="1:12" x14ac:dyDescent="0.3">
      <c r="A218" s="2"/>
      <c r="D218" s="2" t="s">
        <v>14</v>
      </c>
      <c r="E218" s="2">
        <v>6</v>
      </c>
      <c r="F218" s="7">
        <v>17000</v>
      </c>
      <c r="G218" s="7">
        <f>E218*F218</f>
        <v>102000</v>
      </c>
      <c r="H218" s="26"/>
      <c r="I218" s="26">
        <f>G218</f>
        <v>102000</v>
      </c>
      <c r="J218" s="2" t="s">
        <v>1</v>
      </c>
      <c r="K218" s="26">
        <f>I218/2</f>
        <v>51000</v>
      </c>
      <c r="L218" s="26"/>
    </row>
    <row r="219" spans="1:12" x14ac:dyDescent="0.3">
      <c r="A219" s="2"/>
      <c r="D219" s="2" t="s">
        <v>10</v>
      </c>
      <c r="E219" s="2">
        <v>6</v>
      </c>
      <c r="F219" s="7">
        <v>9000</v>
      </c>
      <c r="G219" s="7">
        <f>E219*F219</f>
        <v>54000</v>
      </c>
      <c r="H219" s="26"/>
      <c r="I219" s="26">
        <f>G219</f>
        <v>54000</v>
      </c>
      <c r="J219" s="2" t="s">
        <v>1</v>
      </c>
      <c r="K219" s="26">
        <f t="shared" ref="K219" si="43">G219/2</f>
        <v>27000</v>
      </c>
      <c r="L219" s="26"/>
    </row>
    <row r="220" spans="1:12" ht="15" thickBot="1" x14ac:dyDescent="0.35">
      <c r="A220" s="2"/>
      <c r="D220" s="24" t="s">
        <v>0</v>
      </c>
      <c r="E220" s="8"/>
      <c r="F220" s="7"/>
      <c r="G220" s="23">
        <f>G214+G215+G216+G217+G218+G219</f>
        <v>178200</v>
      </c>
      <c r="H220" s="26"/>
      <c r="I220" s="21">
        <f>I208+I209+I210+I211+I212+I213+I214+I215+I216+I217+I218+I219</f>
        <v>445200</v>
      </c>
      <c r="J220" s="26"/>
      <c r="K220" s="21">
        <f>K208+K209+K210+K211+K212+K213+K214+K215+K216+K217+K218+K219</f>
        <v>192600</v>
      </c>
      <c r="L220" s="21">
        <f>K220</f>
        <v>192600</v>
      </c>
    </row>
    <row r="221" spans="1:12" ht="15" thickTop="1" x14ac:dyDescent="0.3">
      <c r="A221" s="17"/>
      <c r="B221" s="17"/>
      <c r="C221" s="17"/>
      <c r="D221" s="17"/>
      <c r="E221" s="19"/>
      <c r="F221" s="18"/>
      <c r="G221" s="18"/>
      <c r="H221" s="16"/>
      <c r="I221" s="16"/>
      <c r="J221" s="17"/>
      <c r="K221" s="16"/>
      <c r="L221" s="16"/>
    </row>
    <row r="222" spans="1:12" x14ac:dyDescent="0.3">
      <c r="A222" s="2">
        <v>106</v>
      </c>
      <c r="C222" s="143" t="s">
        <v>257</v>
      </c>
      <c r="D222" s="2" t="s">
        <v>63</v>
      </c>
      <c r="E222" s="8">
        <v>1</v>
      </c>
      <c r="F222" s="7"/>
      <c r="G222" s="7"/>
      <c r="H222" s="26">
        <v>5000</v>
      </c>
      <c r="I222" s="20">
        <f>H222*6</f>
        <v>30000</v>
      </c>
      <c r="J222" s="2" t="s">
        <v>1</v>
      </c>
      <c r="K222" s="26">
        <f t="shared" ref="K222:K228" si="44">I222/2</f>
        <v>15000</v>
      </c>
      <c r="L222" s="26"/>
    </row>
    <row r="223" spans="1:12" x14ac:dyDescent="0.3">
      <c r="A223" s="2">
        <v>107</v>
      </c>
      <c r="C223" s="143" t="s">
        <v>258</v>
      </c>
      <c r="D223" s="2" t="s">
        <v>63</v>
      </c>
      <c r="E223" s="8">
        <v>1</v>
      </c>
      <c r="F223" s="7"/>
      <c r="G223" s="7"/>
      <c r="H223" s="26">
        <v>5000</v>
      </c>
      <c r="I223" s="20">
        <f t="shared" ref="I223:I228" si="45">H223*6</f>
        <v>30000</v>
      </c>
      <c r="J223" s="2" t="s">
        <v>1</v>
      </c>
      <c r="K223" s="26">
        <f t="shared" si="44"/>
        <v>15000</v>
      </c>
      <c r="L223" s="26"/>
    </row>
    <row r="224" spans="1:12" x14ac:dyDescent="0.3">
      <c r="A224" s="2">
        <v>108</v>
      </c>
      <c r="C224" s="143" t="s">
        <v>259</v>
      </c>
      <c r="D224" s="2" t="s">
        <v>63</v>
      </c>
      <c r="E224" s="8">
        <v>1</v>
      </c>
      <c r="F224" s="7"/>
      <c r="G224" s="7"/>
      <c r="H224" s="26">
        <v>5000</v>
      </c>
      <c r="I224" s="20">
        <f t="shared" si="45"/>
        <v>30000</v>
      </c>
      <c r="J224" s="2" t="s">
        <v>1</v>
      </c>
      <c r="K224" s="26">
        <f t="shared" si="44"/>
        <v>15000</v>
      </c>
      <c r="L224" s="26"/>
    </row>
    <row r="225" spans="1:12" x14ac:dyDescent="0.3">
      <c r="A225" s="2">
        <v>109</v>
      </c>
      <c r="C225" s="143" t="s">
        <v>260</v>
      </c>
      <c r="D225" s="2" t="s">
        <v>60</v>
      </c>
      <c r="E225" s="8">
        <v>1</v>
      </c>
      <c r="F225" s="7"/>
      <c r="G225" s="7"/>
      <c r="H225" s="26">
        <v>6000</v>
      </c>
      <c r="I225" s="20">
        <f t="shared" si="45"/>
        <v>36000</v>
      </c>
      <c r="J225" s="2" t="s">
        <v>1</v>
      </c>
      <c r="K225" s="26">
        <f t="shared" si="44"/>
        <v>18000</v>
      </c>
      <c r="L225" s="26"/>
    </row>
    <row r="226" spans="1:12" x14ac:dyDescent="0.3">
      <c r="A226" s="2">
        <v>110</v>
      </c>
      <c r="C226" s="143" t="s">
        <v>261</v>
      </c>
      <c r="D226" s="2" t="s">
        <v>60</v>
      </c>
      <c r="E226" s="8">
        <v>1</v>
      </c>
      <c r="F226" s="7"/>
      <c r="G226" s="7"/>
      <c r="H226" s="26">
        <v>6000</v>
      </c>
      <c r="I226" s="20">
        <f t="shared" si="45"/>
        <v>36000</v>
      </c>
      <c r="J226" s="2" t="s">
        <v>1</v>
      </c>
      <c r="K226" s="26">
        <f t="shared" si="44"/>
        <v>18000</v>
      </c>
      <c r="L226" s="26"/>
    </row>
    <row r="227" spans="1:12" x14ac:dyDescent="0.3">
      <c r="A227" s="2">
        <v>111</v>
      </c>
      <c r="C227" s="143" t="s">
        <v>262</v>
      </c>
      <c r="D227" s="2" t="s">
        <v>57</v>
      </c>
      <c r="E227" s="8">
        <v>1</v>
      </c>
      <c r="F227" s="7"/>
      <c r="G227" s="7"/>
      <c r="H227" s="26">
        <v>5000</v>
      </c>
      <c r="I227" s="20">
        <f t="shared" si="45"/>
        <v>30000</v>
      </c>
      <c r="J227" s="2" t="s">
        <v>1</v>
      </c>
      <c r="K227" s="26">
        <f t="shared" si="44"/>
        <v>15000</v>
      </c>
      <c r="L227" s="26"/>
    </row>
    <row r="228" spans="1:12" x14ac:dyDescent="0.3">
      <c r="A228" s="2">
        <v>112</v>
      </c>
      <c r="C228" s="143" t="s">
        <v>263</v>
      </c>
      <c r="D228" s="2" t="s">
        <v>57</v>
      </c>
      <c r="E228" s="8">
        <v>1</v>
      </c>
      <c r="F228" s="7"/>
      <c r="G228" s="7"/>
      <c r="H228" s="26">
        <v>5000</v>
      </c>
      <c r="I228" s="20">
        <f t="shared" si="45"/>
        <v>30000</v>
      </c>
      <c r="J228" s="2" t="s">
        <v>1</v>
      </c>
      <c r="K228" s="26">
        <f t="shared" si="44"/>
        <v>15000</v>
      </c>
      <c r="L228" s="26"/>
    </row>
    <row r="229" spans="1:12" x14ac:dyDescent="0.3">
      <c r="A229" s="2"/>
      <c r="D229" s="2" t="s">
        <v>16</v>
      </c>
      <c r="E229" s="8">
        <v>7</v>
      </c>
      <c r="F229" s="7">
        <v>2000</v>
      </c>
      <c r="G229" s="7">
        <f t="shared" ref="G229:G234" si="46">E229*F229</f>
        <v>14000</v>
      </c>
      <c r="H229" s="26"/>
      <c r="I229" s="26">
        <f>G229*6</f>
        <v>84000</v>
      </c>
      <c r="J229" s="2" t="s">
        <v>1</v>
      </c>
      <c r="K229" s="26">
        <f>I229/2</f>
        <v>42000</v>
      </c>
      <c r="L229" s="26"/>
    </row>
    <row r="230" spans="1:12" x14ac:dyDescent="0.3">
      <c r="A230" s="2"/>
      <c r="D230" s="2" t="s">
        <v>15</v>
      </c>
      <c r="E230" s="2">
        <v>7</v>
      </c>
      <c r="F230" s="7">
        <v>500</v>
      </c>
      <c r="G230" s="7">
        <f t="shared" si="46"/>
        <v>3500</v>
      </c>
      <c r="H230" s="2"/>
      <c r="I230" s="26">
        <f>G230*6</f>
        <v>21000</v>
      </c>
      <c r="J230" s="2" t="s">
        <v>1</v>
      </c>
      <c r="K230" s="26">
        <f>I230/2</f>
        <v>10500</v>
      </c>
      <c r="L230" s="26"/>
    </row>
    <row r="231" spans="1:12" x14ac:dyDescent="0.3">
      <c r="A231" s="2"/>
      <c r="D231" s="2" t="s">
        <v>56</v>
      </c>
      <c r="E231" s="2">
        <v>7</v>
      </c>
      <c r="F231" s="7">
        <v>200</v>
      </c>
      <c r="G231" s="7">
        <f t="shared" si="46"/>
        <v>1400</v>
      </c>
      <c r="H231" s="26"/>
      <c r="I231" s="26">
        <f>G231*6</f>
        <v>8400</v>
      </c>
      <c r="J231" s="2" t="s">
        <v>1</v>
      </c>
      <c r="K231" s="26">
        <f>I231/2</f>
        <v>4200</v>
      </c>
      <c r="L231" s="26"/>
    </row>
    <row r="232" spans="1:12" x14ac:dyDescent="0.3">
      <c r="A232" s="2"/>
      <c r="D232" s="2" t="s">
        <v>3</v>
      </c>
      <c r="E232" s="2">
        <v>7</v>
      </c>
      <c r="F232" s="7">
        <v>2000</v>
      </c>
      <c r="G232" s="7">
        <f t="shared" si="46"/>
        <v>14000</v>
      </c>
      <c r="H232" s="26"/>
      <c r="I232" s="26">
        <f>G232*6</f>
        <v>84000</v>
      </c>
      <c r="J232" s="2" t="s">
        <v>1</v>
      </c>
      <c r="K232" s="26">
        <f>I456/2</f>
        <v>6000</v>
      </c>
      <c r="L232" s="26"/>
    </row>
    <row r="233" spans="1:12" x14ac:dyDescent="0.3">
      <c r="A233" s="2"/>
      <c r="D233" s="2" t="s">
        <v>14</v>
      </c>
      <c r="E233" s="2">
        <v>7</v>
      </c>
      <c r="F233" s="7">
        <v>17000</v>
      </c>
      <c r="G233" s="7">
        <f t="shared" si="46"/>
        <v>119000</v>
      </c>
      <c r="H233" s="26"/>
      <c r="I233" s="26">
        <f>G233</f>
        <v>119000</v>
      </c>
      <c r="J233" s="2" t="s">
        <v>1</v>
      </c>
      <c r="K233" s="26">
        <f>I233/2</f>
        <v>59500</v>
      </c>
      <c r="L233" s="26"/>
    </row>
    <row r="234" spans="1:12" x14ac:dyDescent="0.3">
      <c r="A234" s="2"/>
      <c r="D234" s="2" t="s">
        <v>10</v>
      </c>
      <c r="E234" s="2">
        <v>7</v>
      </c>
      <c r="F234" s="7">
        <v>9000</v>
      </c>
      <c r="G234" s="7">
        <f t="shared" si="46"/>
        <v>63000</v>
      </c>
      <c r="H234" s="26"/>
      <c r="I234" s="26">
        <f>G234</f>
        <v>63000</v>
      </c>
      <c r="J234" s="2" t="s">
        <v>1</v>
      </c>
      <c r="K234" s="26">
        <f t="shared" ref="K234" si="47">G234/2</f>
        <v>31500</v>
      </c>
      <c r="L234" s="26"/>
    </row>
    <row r="235" spans="1:12" ht="15" thickBot="1" x14ac:dyDescent="0.35">
      <c r="A235" s="2"/>
      <c r="D235" s="24" t="s">
        <v>0</v>
      </c>
      <c r="E235" s="8"/>
      <c r="F235" s="7"/>
      <c r="G235" s="23">
        <f>G229+G230+G231+G232+G233+G234</f>
        <v>214900</v>
      </c>
      <c r="H235" s="26"/>
      <c r="I235" s="21">
        <f>I222+I223+I224+I225+I226+I227+I228+I229+I230+I231+I232+I233+I234</f>
        <v>601400</v>
      </c>
      <c r="J235" s="26"/>
      <c r="K235" s="21">
        <f>K222+K223+K224+K225+K226+K227+K228+K229+K230+K231+K232+K233+K234</f>
        <v>264700</v>
      </c>
      <c r="L235" s="21">
        <f>K235</f>
        <v>264700</v>
      </c>
    </row>
    <row r="236" spans="1:12" ht="15" thickTop="1" x14ac:dyDescent="0.3">
      <c r="A236" s="17"/>
      <c r="B236" s="17"/>
      <c r="C236" s="17"/>
      <c r="D236" s="17"/>
      <c r="E236" s="19"/>
      <c r="F236" s="18"/>
      <c r="G236" s="18"/>
      <c r="H236" s="16"/>
      <c r="I236" s="16"/>
      <c r="J236" s="17"/>
      <c r="K236" s="16"/>
      <c r="L236" s="16"/>
    </row>
    <row r="237" spans="1:12" x14ac:dyDescent="0.3">
      <c r="A237" s="2"/>
      <c r="B237" s="2">
        <v>1</v>
      </c>
      <c r="C237" s="2" t="s">
        <v>2092</v>
      </c>
      <c r="D237" s="2" t="s">
        <v>2026</v>
      </c>
      <c r="H237" s="26">
        <v>1500</v>
      </c>
      <c r="I237" s="20">
        <f t="shared" ref="I237" si="48">H237*8</f>
        <v>12000</v>
      </c>
      <c r="J237" s="2" t="s">
        <v>1</v>
      </c>
      <c r="K237" s="26">
        <f t="shared" ref="K237" si="49">I237/2</f>
        <v>6000</v>
      </c>
      <c r="L237" s="26"/>
    </row>
    <row r="238" spans="1:12" x14ac:dyDescent="0.3">
      <c r="A238" s="2"/>
      <c r="B238" s="2">
        <v>2</v>
      </c>
      <c r="C238" s="2" t="s">
        <v>2093</v>
      </c>
      <c r="D238" s="2" t="s">
        <v>2026</v>
      </c>
      <c r="H238" s="26">
        <v>1500</v>
      </c>
      <c r="I238" s="20">
        <f t="shared" ref="I238:I242" si="50">H238*8</f>
        <v>12000</v>
      </c>
      <c r="J238" s="2" t="s">
        <v>1</v>
      </c>
      <c r="K238" s="26">
        <f t="shared" ref="K238:K242" si="51">I238/2</f>
        <v>6000</v>
      </c>
      <c r="L238" s="26"/>
    </row>
    <row r="239" spans="1:12" x14ac:dyDescent="0.3">
      <c r="A239" s="2"/>
      <c r="B239" s="2">
        <v>3</v>
      </c>
      <c r="C239" s="2" t="s">
        <v>2094</v>
      </c>
      <c r="D239" s="2" t="s">
        <v>2026</v>
      </c>
      <c r="H239" s="26">
        <v>1500</v>
      </c>
      <c r="I239" s="20">
        <f t="shared" si="50"/>
        <v>12000</v>
      </c>
      <c r="J239" s="2" t="s">
        <v>1</v>
      </c>
      <c r="K239" s="26">
        <f t="shared" si="51"/>
        <v>6000</v>
      </c>
      <c r="L239" s="26"/>
    </row>
    <row r="240" spans="1:12" x14ac:dyDescent="0.3">
      <c r="A240" s="2"/>
      <c r="B240" s="2">
        <v>4</v>
      </c>
      <c r="C240" s="2" t="s">
        <v>2095</v>
      </c>
      <c r="D240" s="2" t="s">
        <v>2026</v>
      </c>
      <c r="H240" s="26">
        <v>1500</v>
      </c>
      <c r="I240" s="20">
        <f t="shared" si="50"/>
        <v>12000</v>
      </c>
      <c r="J240" s="2" t="s">
        <v>1</v>
      </c>
      <c r="K240" s="26">
        <f t="shared" si="51"/>
        <v>6000</v>
      </c>
      <c r="L240" s="26"/>
    </row>
    <row r="241" spans="1:12" x14ac:dyDescent="0.3">
      <c r="A241" s="2"/>
      <c r="B241" s="2">
        <v>5</v>
      </c>
      <c r="C241" s="2" t="s">
        <v>2096</v>
      </c>
      <c r="D241" s="2" t="s">
        <v>2026</v>
      </c>
      <c r="H241" s="26">
        <v>1500</v>
      </c>
      <c r="I241" s="20">
        <f t="shared" si="50"/>
        <v>12000</v>
      </c>
      <c r="J241" s="2" t="s">
        <v>1</v>
      </c>
      <c r="K241" s="26">
        <f t="shared" si="51"/>
        <v>6000</v>
      </c>
      <c r="L241" s="26"/>
    </row>
    <row r="242" spans="1:12" x14ac:dyDescent="0.3">
      <c r="A242" s="2"/>
      <c r="B242" s="2">
        <v>6</v>
      </c>
      <c r="C242" s="2" t="s">
        <v>2097</v>
      </c>
      <c r="D242" s="2" t="s">
        <v>2026</v>
      </c>
      <c r="H242" s="26">
        <v>1500</v>
      </c>
      <c r="I242" s="20">
        <f t="shared" si="50"/>
        <v>12000</v>
      </c>
      <c r="J242" s="2" t="s">
        <v>1</v>
      </c>
      <c r="K242" s="26">
        <f t="shared" si="51"/>
        <v>6000</v>
      </c>
      <c r="L242" s="26"/>
    </row>
    <row r="243" spans="1:12" x14ac:dyDescent="0.3">
      <c r="A243" s="2"/>
      <c r="B243" s="2">
        <v>7</v>
      </c>
      <c r="C243" s="2" t="s">
        <v>2098</v>
      </c>
      <c r="D243" s="2" t="s">
        <v>2027</v>
      </c>
      <c r="F243" s="7"/>
      <c r="G243" s="7"/>
      <c r="H243" s="26">
        <v>1750</v>
      </c>
      <c r="I243" s="20">
        <f>H243*8</f>
        <v>14000</v>
      </c>
      <c r="J243" s="2" t="s">
        <v>1</v>
      </c>
      <c r="K243" s="26">
        <f>I243/2</f>
        <v>7000</v>
      </c>
      <c r="L243" s="26"/>
    </row>
    <row r="244" spans="1:12" x14ac:dyDescent="0.3">
      <c r="A244" s="2"/>
      <c r="B244" s="2">
        <v>8</v>
      </c>
      <c r="C244" s="2" t="s">
        <v>2099</v>
      </c>
      <c r="D244" s="2" t="s">
        <v>2027</v>
      </c>
      <c r="F244" s="7"/>
      <c r="G244" s="7"/>
      <c r="H244" s="26">
        <v>1750</v>
      </c>
      <c r="I244" s="20">
        <f>H244*8</f>
        <v>14000</v>
      </c>
      <c r="J244" s="2" t="s">
        <v>1</v>
      </c>
      <c r="K244" s="26">
        <f>I244/2</f>
        <v>7000</v>
      </c>
      <c r="L244" s="26"/>
    </row>
    <row r="245" spans="1:12" x14ac:dyDescent="0.3">
      <c r="A245" s="2"/>
      <c r="B245" s="2">
        <v>9</v>
      </c>
      <c r="C245" s="2" t="s">
        <v>2100</v>
      </c>
      <c r="D245" s="2" t="s">
        <v>2027</v>
      </c>
      <c r="F245" s="7"/>
      <c r="G245" s="7"/>
      <c r="H245" s="26">
        <v>1750</v>
      </c>
      <c r="I245" s="20">
        <f>H245*8</f>
        <v>14000</v>
      </c>
      <c r="J245" s="2" t="s">
        <v>1</v>
      </c>
      <c r="K245" s="26">
        <f>I245/2</f>
        <v>7000</v>
      </c>
      <c r="L245" s="26"/>
    </row>
    <row r="246" spans="1:12" x14ac:dyDescent="0.3">
      <c r="A246" s="2"/>
      <c r="B246" s="2">
        <v>10</v>
      </c>
      <c r="C246" s="2" t="s">
        <v>2101</v>
      </c>
      <c r="D246" s="2" t="s">
        <v>2027</v>
      </c>
      <c r="F246" s="7"/>
      <c r="G246" s="7"/>
      <c r="H246" s="26">
        <v>1750</v>
      </c>
      <c r="I246" s="20">
        <f>H246*8</f>
        <v>14000</v>
      </c>
      <c r="J246" s="2" t="s">
        <v>1</v>
      </c>
      <c r="K246" s="26">
        <f>I246/2</f>
        <v>7000</v>
      </c>
      <c r="L246" s="26"/>
    </row>
    <row r="247" spans="1:12" x14ac:dyDescent="0.3">
      <c r="A247" s="2"/>
      <c r="B247" s="2">
        <v>11</v>
      </c>
      <c r="C247" s="2" t="s">
        <v>2102</v>
      </c>
      <c r="D247" s="2" t="s">
        <v>2028</v>
      </c>
      <c r="E247" s="8">
        <v>1</v>
      </c>
      <c r="F247" s="7"/>
      <c r="G247" s="7"/>
      <c r="H247" s="26">
        <v>1500</v>
      </c>
      <c r="I247" s="20">
        <f t="shared" ref="I247:I250" si="52">H247*8</f>
        <v>12000</v>
      </c>
      <c r="J247" s="2" t="s">
        <v>1</v>
      </c>
      <c r="K247" s="26">
        <f t="shared" ref="K247:K250" si="53">I247/2</f>
        <v>6000</v>
      </c>
      <c r="L247" s="26"/>
    </row>
    <row r="248" spans="1:12" x14ac:dyDescent="0.3">
      <c r="A248" s="2"/>
      <c r="B248" s="2">
        <v>12</v>
      </c>
      <c r="C248" s="2" t="s">
        <v>2103</v>
      </c>
      <c r="D248" s="2" t="s">
        <v>2028</v>
      </c>
      <c r="E248" s="8">
        <v>1</v>
      </c>
      <c r="F248" s="7"/>
      <c r="G248" s="7"/>
      <c r="H248" s="26">
        <v>1500</v>
      </c>
      <c r="I248" s="20">
        <f t="shared" si="52"/>
        <v>12000</v>
      </c>
      <c r="J248" s="2" t="s">
        <v>1</v>
      </c>
      <c r="K248" s="26">
        <f t="shared" si="53"/>
        <v>6000</v>
      </c>
      <c r="L248" s="26"/>
    </row>
    <row r="249" spans="1:12" x14ac:dyDescent="0.3">
      <c r="A249" s="2"/>
      <c r="B249" s="2">
        <v>13</v>
      </c>
      <c r="C249" s="2" t="s">
        <v>2104</v>
      </c>
      <c r="D249" s="2" t="s">
        <v>2028</v>
      </c>
      <c r="E249" s="8">
        <v>1</v>
      </c>
      <c r="F249" s="7"/>
      <c r="G249" s="7"/>
      <c r="H249" s="26">
        <v>1500</v>
      </c>
      <c r="I249" s="20">
        <f t="shared" si="52"/>
        <v>12000</v>
      </c>
      <c r="J249" s="2" t="s">
        <v>1</v>
      </c>
      <c r="K249" s="26">
        <f t="shared" si="53"/>
        <v>6000</v>
      </c>
      <c r="L249" s="26"/>
    </row>
    <row r="250" spans="1:12" x14ac:dyDescent="0.3">
      <c r="A250" s="2"/>
      <c r="B250" s="2">
        <v>14</v>
      </c>
      <c r="C250" s="2" t="s">
        <v>2105</v>
      </c>
      <c r="D250" s="2" t="s">
        <v>2028</v>
      </c>
      <c r="E250" s="8">
        <v>1</v>
      </c>
      <c r="F250" s="7"/>
      <c r="G250" s="7"/>
      <c r="H250" s="26">
        <v>1500</v>
      </c>
      <c r="I250" s="20">
        <f t="shared" si="52"/>
        <v>12000</v>
      </c>
      <c r="J250" s="2" t="s">
        <v>1</v>
      </c>
      <c r="K250" s="26">
        <f t="shared" si="53"/>
        <v>6000</v>
      </c>
      <c r="L250" s="26"/>
    </row>
    <row r="251" spans="1:12" x14ac:dyDescent="0.3">
      <c r="A251" s="2"/>
      <c r="D251" s="2" t="s">
        <v>16</v>
      </c>
      <c r="E251" s="8">
        <v>14</v>
      </c>
      <c r="F251" s="7">
        <v>1000</v>
      </c>
      <c r="G251" s="7">
        <f t="shared" ref="G251:G256" si="54">E251*F251</f>
        <v>14000</v>
      </c>
      <c r="H251" s="26"/>
      <c r="I251" s="26">
        <f>G251*6</f>
        <v>84000</v>
      </c>
      <c r="J251" s="2" t="s">
        <v>1</v>
      </c>
      <c r="K251" s="26">
        <f t="shared" ref="K251:K253" si="55">I251/2</f>
        <v>42000</v>
      </c>
      <c r="L251" s="26"/>
    </row>
    <row r="252" spans="1:12" x14ac:dyDescent="0.3">
      <c r="A252" s="2"/>
      <c r="D252" s="2" t="s">
        <v>15</v>
      </c>
      <c r="E252" s="2">
        <v>14</v>
      </c>
      <c r="F252" s="7">
        <v>500</v>
      </c>
      <c r="G252" s="7">
        <f t="shared" si="54"/>
        <v>7000</v>
      </c>
      <c r="H252" s="2"/>
      <c r="I252" s="26">
        <f>G252*6</f>
        <v>42000</v>
      </c>
      <c r="J252" s="2" t="s">
        <v>1</v>
      </c>
      <c r="K252" s="26">
        <f t="shared" si="55"/>
        <v>21000</v>
      </c>
      <c r="L252" s="26"/>
    </row>
    <row r="253" spans="1:12" x14ac:dyDescent="0.3">
      <c r="A253" s="2"/>
      <c r="D253" s="2" t="s">
        <v>4</v>
      </c>
      <c r="E253" s="8">
        <v>14</v>
      </c>
      <c r="F253" s="7">
        <v>200</v>
      </c>
      <c r="G253" s="7">
        <f t="shared" si="54"/>
        <v>2800</v>
      </c>
      <c r="H253" s="26"/>
      <c r="I253" s="26">
        <f>G253*6</f>
        <v>16800</v>
      </c>
      <c r="J253" s="2" t="s">
        <v>1</v>
      </c>
      <c r="K253" s="26">
        <f t="shared" si="55"/>
        <v>8400</v>
      </c>
      <c r="L253" s="26"/>
    </row>
    <row r="254" spans="1:12" x14ac:dyDescent="0.3">
      <c r="A254" s="2"/>
      <c r="D254" s="2" t="s">
        <v>3</v>
      </c>
      <c r="E254" s="2">
        <v>14</v>
      </c>
      <c r="F254" s="7">
        <v>2000</v>
      </c>
      <c r="G254" s="7">
        <f t="shared" si="54"/>
        <v>28000</v>
      </c>
      <c r="H254" s="26"/>
      <c r="I254" s="26">
        <f>G254*6</f>
        <v>168000</v>
      </c>
      <c r="J254" s="2" t="s">
        <v>1</v>
      </c>
      <c r="K254" s="26">
        <f>I471/2</f>
        <v>6000</v>
      </c>
      <c r="L254" s="26"/>
    </row>
    <row r="255" spans="1:12" x14ac:dyDescent="0.3">
      <c r="A255" s="2"/>
      <c r="D255" s="2" t="s">
        <v>79</v>
      </c>
      <c r="E255" s="8">
        <v>14</v>
      </c>
      <c r="F255" s="7">
        <v>17000</v>
      </c>
      <c r="G255" s="7">
        <f t="shared" si="54"/>
        <v>238000</v>
      </c>
      <c r="H255" s="26"/>
      <c r="I255" s="26">
        <f>G255</f>
        <v>238000</v>
      </c>
      <c r="J255" s="2" t="s">
        <v>1</v>
      </c>
      <c r="K255" s="26">
        <f>I255/2</f>
        <v>119000</v>
      </c>
      <c r="L255" s="26"/>
    </row>
    <row r="256" spans="1:12" x14ac:dyDescent="0.3">
      <c r="A256" s="2"/>
      <c r="D256" s="2" t="s">
        <v>10</v>
      </c>
      <c r="E256" s="2">
        <v>14</v>
      </c>
      <c r="F256" s="7">
        <v>9000</v>
      </c>
      <c r="G256" s="7">
        <f t="shared" si="54"/>
        <v>126000</v>
      </c>
      <c r="H256" s="26"/>
      <c r="I256" s="26">
        <f>G256</f>
        <v>126000</v>
      </c>
      <c r="J256" s="2" t="s">
        <v>1</v>
      </c>
      <c r="K256" s="26">
        <f t="shared" ref="K256" si="56">G256/2</f>
        <v>63000</v>
      </c>
      <c r="L256" s="26"/>
    </row>
    <row r="257" spans="1:12" ht="15" thickBot="1" x14ac:dyDescent="0.35">
      <c r="A257" s="2"/>
      <c r="D257" s="24" t="s">
        <v>0</v>
      </c>
      <c r="E257" s="8"/>
      <c r="F257" s="7"/>
      <c r="G257" s="23">
        <f>G251+G252+G253+G254+G255+G256</f>
        <v>415800</v>
      </c>
      <c r="H257" s="26"/>
      <c r="I257" s="21">
        <f>I237+I238+I239+I240+I241+I242+I243+I244+I245+I246+I247+I248+I249+I250+I251+I252+I253+I254+I255+I256</f>
        <v>850800</v>
      </c>
      <c r="J257" s="26"/>
      <c r="K257" s="21">
        <f>K237+K238+K239+K240+K241+K242+K243+K244+K245+K246+K247+K248+K249+K250+K251+K252+K253+K254+K255+K256</f>
        <v>347400</v>
      </c>
      <c r="L257" s="21">
        <f>K257</f>
        <v>347400</v>
      </c>
    </row>
    <row r="258" spans="1:12" ht="15" thickTop="1" x14ac:dyDescent="0.3">
      <c r="A258" s="17"/>
      <c r="B258" s="17"/>
      <c r="C258" s="17"/>
      <c r="D258" s="17"/>
      <c r="E258" s="19"/>
      <c r="F258" s="18"/>
      <c r="G258" s="18"/>
      <c r="H258" s="16"/>
      <c r="I258" s="16"/>
      <c r="J258" s="17"/>
      <c r="K258" s="16"/>
      <c r="L258" s="16"/>
    </row>
    <row r="259" spans="1:12" x14ac:dyDescent="0.3">
      <c r="A259" s="2"/>
      <c r="C259" s="143" t="s">
        <v>2134</v>
      </c>
      <c r="D259" s="2" t="s">
        <v>2132</v>
      </c>
      <c r="E259" s="8">
        <v>1</v>
      </c>
      <c r="F259" s="7"/>
      <c r="G259" s="36"/>
      <c r="H259" s="26">
        <v>6500</v>
      </c>
      <c r="I259" s="20">
        <f t="shared" ref="I259:I261" si="57">H259*6</f>
        <v>39000</v>
      </c>
      <c r="J259" s="2" t="s">
        <v>1</v>
      </c>
      <c r="K259" s="26">
        <f t="shared" ref="K259:K261" si="58">I259/2</f>
        <v>19500</v>
      </c>
      <c r="L259" s="20"/>
    </row>
    <row r="260" spans="1:12" x14ac:dyDescent="0.3">
      <c r="A260" s="2"/>
      <c r="C260" s="143" t="s">
        <v>2135</v>
      </c>
      <c r="D260" s="2" t="s">
        <v>2132</v>
      </c>
      <c r="E260" s="8">
        <v>1</v>
      </c>
      <c r="F260" s="7"/>
      <c r="G260" s="36"/>
      <c r="H260" s="26">
        <v>6500</v>
      </c>
      <c r="I260" s="20">
        <f t="shared" ref="I260" si="59">H260*6</f>
        <v>39000</v>
      </c>
      <c r="J260" s="2" t="s">
        <v>1</v>
      </c>
      <c r="K260" s="26">
        <f t="shared" ref="K260" si="60">I260/2</f>
        <v>19500</v>
      </c>
      <c r="L260" s="20"/>
    </row>
    <row r="261" spans="1:12" x14ac:dyDescent="0.3">
      <c r="A261" s="2"/>
      <c r="C261" s="2" t="s">
        <v>2136</v>
      </c>
      <c r="D261" s="2" t="s">
        <v>2133</v>
      </c>
      <c r="E261" s="8">
        <v>1</v>
      </c>
      <c r="F261" s="7"/>
      <c r="G261" s="36"/>
      <c r="H261" s="26">
        <v>6500</v>
      </c>
      <c r="I261" s="20">
        <f t="shared" si="57"/>
        <v>39000</v>
      </c>
      <c r="J261" s="2" t="s">
        <v>1</v>
      </c>
      <c r="K261" s="26">
        <f t="shared" si="58"/>
        <v>19500</v>
      </c>
      <c r="L261" s="20"/>
    </row>
    <row r="262" spans="1:12" x14ac:dyDescent="0.3">
      <c r="A262" s="2"/>
      <c r="C262" s="2" t="s">
        <v>2137</v>
      </c>
      <c r="D262" s="2" t="s">
        <v>2133</v>
      </c>
      <c r="E262" s="8">
        <v>1</v>
      </c>
      <c r="F262" s="7"/>
      <c r="G262" s="36"/>
      <c r="H262" s="26">
        <v>6500</v>
      </c>
      <c r="I262" s="20">
        <f t="shared" ref="I262" si="61">H262*6</f>
        <v>39000</v>
      </c>
      <c r="J262" s="2" t="s">
        <v>1</v>
      </c>
      <c r="K262" s="26">
        <f t="shared" ref="K262" si="62">I262/2</f>
        <v>19500</v>
      </c>
      <c r="L262" s="20"/>
    </row>
    <row r="263" spans="1:12" x14ac:dyDescent="0.3">
      <c r="A263" s="2"/>
      <c r="D263" s="2" t="s">
        <v>16</v>
      </c>
      <c r="E263" s="8">
        <v>4</v>
      </c>
      <c r="F263" s="7">
        <v>3000</v>
      </c>
      <c r="G263" s="7">
        <f t="shared" ref="G263:G268" si="63">E263*F263</f>
        <v>12000</v>
      </c>
      <c r="H263" s="26"/>
      <c r="I263" s="26">
        <f>G263*6</f>
        <v>72000</v>
      </c>
      <c r="J263" s="2" t="s">
        <v>1</v>
      </c>
      <c r="K263" s="26">
        <f>I263/2</f>
        <v>36000</v>
      </c>
      <c r="L263" s="20"/>
    </row>
    <row r="264" spans="1:12" x14ac:dyDescent="0.3">
      <c r="A264" s="2"/>
      <c r="D264" s="2" t="s">
        <v>15</v>
      </c>
      <c r="E264" s="2">
        <v>4</v>
      </c>
      <c r="F264" s="7">
        <v>500</v>
      </c>
      <c r="G264" s="7">
        <f t="shared" si="63"/>
        <v>2000</v>
      </c>
      <c r="H264" s="2"/>
      <c r="I264" s="26">
        <f>G264*6</f>
        <v>12000</v>
      </c>
      <c r="J264" s="2" t="s">
        <v>1</v>
      </c>
      <c r="K264" s="26">
        <f>I264/2</f>
        <v>6000</v>
      </c>
      <c r="L264" s="26"/>
    </row>
    <row r="265" spans="1:12" x14ac:dyDescent="0.3">
      <c r="A265" s="2"/>
      <c r="D265" s="2" t="s">
        <v>4</v>
      </c>
      <c r="E265" s="8">
        <v>4</v>
      </c>
      <c r="F265" s="7">
        <v>200</v>
      </c>
      <c r="G265" s="7">
        <f t="shared" si="63"/>
        <v>800</v>
      </c>
      <c r="H265" s="26"/>
      <c r="I265" s="26">
        <f>G265*6</f>
        <v>4800</v>
      </c>
      <c r="J265" s="2" t="s">
        <v>1</v>
      </c>
      <c r="K265" s="26">
        <f>I265/2</f>
        <v>2400</v>
      </c>
      <c r="L265" s="26"/>
    </row>
    <row r="266" spans="1:12" x14ac:dyDescent="0.3">
      <c r="A266" s="2"/>
      <c r="D266" s="2" t="s">
        <v>3</v>
      </c>
      <c r="E266" s="2">
        <v>4</v>
      </c>
      <c r="F266" s="7">
        <v>2000</v>
      </c>
      <c r="G266" s="7">
        <f t="shared" si="63"/>
        <v>8000</v>
      </c>
      <c r="H266" s="26"/>
      <c r="I266" s="26">
        <f>G266*6</f>
        <v>48000</v>
      </c>
      <c r="J266" s="2" t="s">
        <v>1</v>
      </c>
      <c r="K266" s="26">
        <f>I266/2</f>
        <v>24000</v>
      </c>
      <c r="L266" s="26"/>
    </row>
    <row r="267" spans="1:12" x14ac:dyDescent="0.3">
      <c r="A267" s="2"/>
      <c r="D267" s="2" t="s">
        <v>14</v>
      </c>
      <c r="E267" s="8">
        <v>4</v>
      </c>
      <c r="F267" s="7">
        <v>17000</v>
      </c>
      <c r="G267" s="7">
        <f t="shared" si="63"/>
        <v>68000</v>
      </c>
      <c r="H267" s="26"/>
      <c r="I267" s="26">
        <f>G267</f>
        <v>68000</v>
      </c>
      <c r="J267" s="2" t="s">
        <v>1</v>
      </c>
      <c r="K267" s="26">
        <f>I267/2</f>
        <v>34000</v>
      </c>
      <c r="L267" s="26"/>
    </row>
    <row r="268" spans="1:12" x14ac:dyDescent="0.3">
      <c r="A268" s="2"/>
      <c r="D268" s="2" t="s">
        <v>10</v>
      </c>
      <c r="E268" s="2">
        <v>4</v>
      </c>
      <c r="F268" s="7">
        <v>9000</v>
      </c>
      <c r="G268" s="7">
        <f t="shared" si="63"/>
        <v>36000</v>
      </c>
      <c r="H268" s="26"/>
      <c r="I268" s="26">
        <f>G268</f>
        <v>36000</v>
      </c>
      <c r="J268" s="2" t="s">
        <v>1</v>
      </c>
      <c r="K268" s="26">
        <f t="shared" ref="K268" si="64">G268/2</f>
        <v>18000</v>
      </c>
      <c r="L268" s="26"/>
    </row>
    <row r="269" spans="1:12" ht="15" thickBot="1" x14ac:dyDescent="0.35">
      <c r="A269" s="2"/>
      <c r="D269" s="24" t="s">
        <v>0</v>
      </c>
      <c r="E269" s="8"/>
      <c r="F269" s="7"/>
      <c r="G269" s="23">
        <f>G263+G264+G265+G266+G267+G268</f>
        <v>126800</v>
      </c>
      <c r="H269" s="26"/>
      <c r="I269" s="21">
        <f>I261+I259+I263+I264+I265+I266+I267+I268</f>
        <v>318800</v>
      </c>
      <c r="J269" s="26"/>
      <c r="K269" s="21">
        <f>K259+K261+K263+K264+K265+K266+K267+K268</f>
        <v>159400</v>
      </c>
      <c r="L269" s="21">
        <f>(G269+I269)/2</f>
        <v>222800</v>
      </c>
    </row>
    <row r="270" spans="1:12" ht="15" thickTop="1" x14ac:dyDescent="0.3">
      <c r="A270" s="17"/>
      <c r="B270" s="17"/>
      <c r="C270" s="17"/>
      <c r="D270" s="17"/>
      <c r="E270" s="19"/>
      <c r="F270" s="18"/>
      <c r="G270" s="18"/>
      <c r="H270" s="16"/>
      <c r="I270" s="16"/>
      <c r="J270" s="17"/>
      <c r="K270" s="16"/>
      <c r="L270" s="16"/>
    </row>
    <row r="271" spans="1:12" x14ac:dyDescent="0.3">
      <c r="A271" s="2"/>
      <c r="B271" s="2">
        <v>1</v>
      </c>
      <c r="C271" s="2" t="s">
        <v>2029</v>
      </c>
      <c r="D271" s="2" t="s">
        <v>2035</v>
      </c>
      <c r="E271" s="8">
        <v>1</v>
      </c>
      <c r="F271" s="7"/>
      <c r="G271" s="7"/>
      <c r="H271" s="26">
        <v>1200</v>
      </c>
      <c r="I271" s="20">
        <f t="shared" ref="I271:I297" si="65">H271*8</f>
        <v>9600</v>
      </c>
      <c r="J271" s="2" t="s">
        <v>1</v>
      </c>
      <c r="K271" s="26">
        <f t="shared" ref="K271:K308" si="66">I271/2</f>
        <v>4800</v>
      </c>
      <c r="L271" s="20"/>
    </row>
    <row r="272" spans="1:12" x14ac:dyDescent="0.3">
      <c r="A272" s="2"/>
      <c r="B272" s="2">
        <v>2</v>
      </c>
      <c r="C272" s="2" t="s">
        <v>2030</v>
      </c>
      <c r="D272" s="2" t="s">
        <v>2035</v>
      </c>
      <c r="E272" s="8">
        <v>1</v>
      </c>
      <c r="F272" s="7"/>
      <c r="G272" s="7"/>
      <c r="H272" s="26">
        <v>1200</v>
      </c>
      <c r="I272" s="20">
        <f t="shared" si="65"/>
        <v>9600</v>
      </c>
      <c r="J272" s="2" t="s">
        <v>1</v>
      </c>
      <c r="K272" s="26">
        <f t="shared" si="66"/>
        <v>4800</v>
      </c>
      <c r="L272" s="20"/>
    </row>
    <row r="273" spans="1:12" x14ac:dyDescent="0.3">
      <c r="A273" s="2"/>
      <c r="B273" s="2">
        <v>3</v>
      </c>
      <c r="C273" s="2" t="s">
        <v>2031</v>
      </c>
      <c r="D273" s="2" t="s">
        <v>2035</v>
      </c>
      <c r="E273" s="8">
        <v>1</v>
      </c>
      <c r="F273" s="7"/>
      <c r="G273" s="7"/>
      <c r="H273" s="26">
        <v>1200</v>
      </c>
      <c r="I273" s="20">
        <f t="shared" si="65"/>
        <v>9600</v>
      </c>
      <c r="J273" s="2" t="s">
        <v>1</v>
      </c>
      <c r="K273" s="26">
        <f t="shared" si="66"/>
        <v>4800</v>
      </c>
      <c r="L273" s="20"/>
    </row>
    <row r="274" spans="1:12" x14ac:dyDescent="0.3">
      <c r="A274" s="2"/>
      <c r="B274" s="2">
        <v>4</v>
      </c>
      <c r="C274" s="2" t="s">
        <v>2032</v>
      </c>
      <c r="D274" s="2" t="s">
        <v>2035</v>
      </c>
      <c r="E274" s="8">
        <v>1</v>
      </c>
      <c r="F274" s="7"/>
      <c r="G274" s="7"/>
      <c r="H274" s="26">
        <v>1200</v>
      </c>
      <c r="I274" s="20">
        <f t="shared" si="65"/>
        <v>9600</v>
      </c>
      <c r="J274" s="2" t="s">
        <v>1</v>
      </c>
      <c r="K274" s="26">
        <f t="shared" si="66"/>
        <v>4800</v>
      </c>
      <c r="L274" s="20"/>
    </row>
    <row r="275" spans="1:12" x14ac:dyDescent="0.3">
      <c r="A275" s="2"/>
      <c r="B275" s="2">
        <v>5</v>
      </c>
      <c r="C275" s="2" t="s">
        <v>2033</v>
      </c>
      <c r="D275" s="2" t="s">
        <v>2035</v>
      </c>
      <c r="E275" s="8">
        <v>1</v>
      </c>
      <c r="F275" s="7"/>
      <c r="G275" s="7"/>
      <c r="H275" s="26">
        <v>1200</v>
      </c>
      <c r="I275" s="20">
        <f t="shared" si="65"/>
        <v>9600</v>
      </c>
      <c r="J275" s="2" t="s">
        <v>1</v>
      </c>
      <c r="K275" s="26">
        <f t="shared" si="66"/>
        <v>4800</v>
      </c>
      <c r="L275" s="20"/>
    </row>
    <row r="276" spans="1:12" x14ac:dyDescent="0.3">
      <c r="A276" s="2"/>
      <c r="B276" s="2">
        <v>6</v>
      </c>
      <c r="C276" s="2" t="s">
        <v>2034</v>
      </c>
      <c r="D276" s="2" t="s">
        <v>2035</v>
      </c>
      <c r="E276" s="8">
        <v>1</v>
      </c>
      <c r="F276" s="7"/>
      <c r="G276" s="7"/>
      <c r="H276" s="26">
        <v>1200</v>
      </c>
      <c r="I276" s="20">
        <f t="shared" si="65"/>
        <v>9600</v>
      </c>
      <c r="J276" s="2" t="s">
        <v>1</v>
      </c>
      <c r="K276" s="26">
        <f t="shared" si="66"/>
        <v>4800</v>
      </c>
      <c r="L276" s="20"/>
    </row>
    <row r="277" spans="1:12" x14ac:dyDescent="0.3">
      <c r="A277" s="2"/>
      <c r="B277" s="2">
        <v>7</v>
      </c>
      <c r="C277" s="2" t="s">
        <v>2107</v>
      </c>
      <c r="D277" s="2" t="s">
        <v>2035</v>
      </c>
      <c r="E277" s="8">
        <v>1</v>
      </c>
      <c r="F277" s="7"/>
      <c r="G277" s="7"/>
      <c r="H277" s="26">
        <v>1200</v>
      </c>
      <c r="I277" s="20">
        <f t="shared" si="65"/>
        <v>9600</v>
      </c>
      <c r="J277" s="2" t="s">
        <v>1</v>
      </c>
      <c r="K277" s="26">
        <f t="shared" si="66"/>
        <v>4800</v>
      </c>
      <c r="L277" s="20"/>
    </row>
    <row r="278" spans="1:12" x14ac:dyDescent="0.3">
      <c r="A278" s="2"/>
      <c r="B278" s="2">
        <v>8</v>
      </c>
      <c r="C278" s="2" t="s">
        <v>2108</v>
      </c>
      <c r="D278" s="2" t="s">
        <v>2035</v>
      </c>
      <c r="E278" s="8">
        <v>1</v>
      </c>
      <c r="F278" s="7"/>
      <c r="G278" s="7"/>
      <c r="H278" s="26">
        <v>1200</v>
      </c>
      <c r="I278" s="20">
        <f t="shared" si="65"/>
        <v>9600</v>
      </c>
      <c r="J278" s="2" t="s">
        <v>1</v>
      </c>
      <c r="K278" s="26">
        <f t="shared" si="66"/>
        <v>4800</v>
      </c>
      <c r="L278" s="20"/>
    </row>
    <row r="279" spans="1:12" x14ac:dyDescent="0.3">
      <c r="A279" s="2"/>
      <c r="B279" s="2">
        <v>9</v>
      </c>
      <c r="C279" s="2" t="s">
        <v>2109</v>
      </c>
      <c r="D279" s="2" t="s">
        <v>2035</v>
      </c>
      <c r="E279" s="8">
        <v>1</v>
      </c>
      <c r="F279" s="7"/>
      <c r="G279" s="7"/>
      <c r="H279" s="26">
        <v>1200</v>
      </c>
      <c r="I279" s="20">
        <f t="shared" si="65"/>
        <v>9600</v>
      </c>
      <c r="J279" s="2" t="s">
        <v>1</v>
      </c>
      <c r="K279" s="26">
        <f t="shared" si="66"/>
        <v>4800</v>
      </c>
      <c r="L279" s="20"/>
    </row>
    <row r="280" spans="1:12" x14ac:dyDescent="0.3">
      <c r="A280" s="2"/>
      <c r="B280" s="2">
        <v>10</v>
      </c>
      <c r="C280" s="2" t="s">
        <v>2110</v>
      </c>
      <c r="D280" s="2" t="s">
        <v>2035</v>
      </c>
      <c r="E280" s="8">
        <v>1</v>
      </c>
      <c r="F280" s="7"/>
      <c r="G280" s="7"/>
      <c r="H280" s="26">
        <v>1200</v>
      </c>
      <c r="I280" s="20">
        <f t="shared" si="65"/>
        <v>9600</v>
      </c>
      <c r="J280" s="2" t="s">
        <v>1</v>
      </c>
      <c r="K280" s="26">
        <f t="shared" si="66"/>
        <v>4800</v>
      </c>
      <c r="L280" s="20"/>
    </row>
    <row r="281" spans="1:12" x14ac:dyDescent="0.3">
      <c r="A281" s="2"/>
      <c r="B281" s="2">
        <v>11</v>
      </c>
      <c r="C281" s="2" t="s">
        <v>2111</v>
      </c>
      <c r="D281" s="2" t="s">
        <v>2035</v>
      </c>
      <c r="E281" s="8">
        <v>1</v>
      </c>
      <c r="F281" s="7"/>
      <c r="G281" s="7"/>
      <c r="H281" s="26">
        <v>1200</v>
      </c>
      <c r="I281" s="20">
        <f t="shared" si="65"/>
        <v>9600</v>
      </c>
      <c r="J281" s="2" t="s">
        <v>1</v>
      </c>
      <c r="K281" s="26">
        <f t="shared" si="66"/>
        <v>4800</v>
      </c>
      <c r="L281" s="20"/>
    </row>
    <row r="282" spans="1:12" x14ac:dyDescent="0.3">
      <c r="A282" s="2"/>
      <c r="B282" s="2">
        <v>12</v>
      </c>
      <c r="C282" s="2" t="s">
        <v>2112</v>
      </c>
      <c r="D282" s="2" t="s">
        <v>2035</v>
      </c>
      <c r="E282" s="8">
        <v>1</v>
      </c>
      <c r="F282" s="7"/>
      <c r="G282" s="7"/>
      <c r="H282" s="26">
        <v>1200</v>
      </c>
      <c r="I282" s="20">
        <f t="shared" si="65"/>
        <v>9600</v>
      </c>
      <c r="J282" s="2" t="s">
        <v>1</v>
      </c>
      <c r="K282" s="26">
        <f t="shared" si="66"/>
        <v>4800</v>
      </c>
      <c r="L282" s="20"/>
    </row>
    <row r="283" spans="1:12" x14ac:dyDescent="0.3">
      <c r="A283" s="2"/>
      <c r="B283" s="2">
        <v>13</v>
      </c>
      <c r="C283" s="2" t="s">
        <v>2113</v>
      </c>
      <c r="D283" s="2" t="s">
        <v>2036</v>
      </c>
      <c r="E283" s="8">
        <v>1</v>
      </c>
      <c r="F283" s="7"/>
      <c r="G283" s="7"/>
      <c r="H283" s="26">
        <v>1500</v>
      </c>
      <c r="I283" s="20">
        <f t="shared" si="65"/>
        <v>12000</v>
      </c>
      <c r="J283" s="2" t="s">
        <v>1</v>
      </c>
      <c r="K283" s="26">
        <f t="shared" si="66"/>
        <v>6000</v>
      </c>
      <c r="L283" s="20"/>
    </row>
    <row r="284" spans="1:12" x14ac:dyDescent="0.3">
      <c r="A284" s="2"/>
      <c r="B284" s="2">
        <v>14</v>
      </c>
      <c r="C284" s="2" t="s">
        <v>2114</v>
      </c>
      <c r="D284" s="2" t="s">
        <v>2036</v>
      </c>
      <c r="E284" s="8">
        <v>1</v>
      </c>
      <c r="F284" s="7"/>
      <c r="G284" s="7"/>
      <c r="H284" s="26">
        <v>1500</v>
      </c>
      <c r="I284" s="20">
        <f t="shared" si="65"/>
        <v>12000</v>
      </c>
      <c r="J284" s="2" t="s">
        <v>1</v>
      </c>
      <c r="K284" s="26">
        <f t="shared" si="66"/>
        <v>6000</v>
      </c>
      <c r="L284" s="20"/>
    </row>
    <row r="285" spans="1:12" x14ac:dyDescent="0.3">
      <c r="A285" s="2"/>
      <c r="B285" s="2">
        <v>15</v>
      </c>
      <c r="C285" s="2" t="s">
        <v>2115</v>
      </c>
      <c r="D285" s="2" t="s">
        <v>2036</v>
      </c>
      <c r="E285" s="8">
        <v>1</v>
      </c>
      <c r="F285" s="7"/>
      <c r="G285" s="7"/>
      <c r="H285" s="26">
        <v>1500</v>
      </c>
      <c r="I285" s="20">
        <f t="shared" si="65"/>
        <v>12000</v>
      </c>
      <c r="J285" s="2" t="s">
        <v>1</v>
      </c>
      <c r="K285" s="26">
        <f t="shared" si="66"/>
        <v>6000</v>
      </c>
      <c r="L285" s="20"/>
    </row>
    <row r="286" spans="1:12" x14ac:dyDescent="0.3">
      <c r="A286" s="2"/>
      <c r="B286" s="2">
        <v>16</v>
      </c>
      <c r="C286" s="2" t="s">
        <v>2116</v>
      </c>
      <c r="D286" s="2" t="s">
        <v>2036</v>
      </c>
      <c r="E286" s="8">
        <v>1</v>
      </c>
      <c r="F286" s="7"/>
      <c r="G286" s="7"/>
      <c r="H286" s="26">
        <v>1500</v>
      </c>
      <c r="I286" s="20">
        <f t="shared" si="65"/>
        <v>12000</v>
      </c>
      <c r="J286" s="2" t="s">
        <v>1</v>
      </c>
      <c r="K286" s="26">
        <f t="shared" si="66"/>
        <v>6000</v>
      </c>
      <c r="L286" s="20"/>
    </row>
    <row r="287" spans="1:12" x14ac:dyDescent="0.3">
      <c r="A287" s="2"/>
      <c r="B287" s="2">
        <v>17</v>
      </c>
      <c r="C287" s="2" t="s">
        <v>2117</v>
      </c>
      <c r="D287" s="2" t="s">
        <v>2036</v>
      </c>
      <c r="E287" s="8">
        <v>1</v>
      </c>
      <c r="F287" s="7"/>
      <c r="G287" s="7"/>
      <c r="H287" s="26">
        <v>1500</v>
      </c>
      <c r="I287" s="20">
        <f t="shared" ref="I287:I289" si="67">H287*8</f>
        <v>12000</v>
      </c>
      <c r="J287" s="2" t="s">
        <v>1</v>
      </c>
      <c r="K287" s="26">
        <f t="shared" ref="K287:K289" si="68">I287/2</f>
        <v>6000</v>
      </c>
      <c r="L287" s="20"/>
    </row>
    <row r="288" spans="1:12" x14ac:dyDescent="0.3">
      <c r="A288" s="2"/>
      <c r="B288" s="2">
        <v>18</v>
      </c>
      <c r="C288" s="2" t="s">
        <v>2118</v>
      </c>
      <c r="D288" s="2" t="s">
        <v>2036</v>
      </c>
      <c r="E288" s="8">
        <v>1</v>
      </c>
      <c r="F288" s="7"/>
      <c r="G288" s="7"/>
      <c r="H288" s="26">
        <v>1500</v>
      </c>
      <c r="I288" s="20">
        <f t="shared" si="67"/>
        <v>12000</v>
      </c>
      <c r="J288" s="2" t="s">
        <v>1</v>
      </c>
      <c r="K288" s="26">
        <f t="shared" si="68"/>
        <v>6000</v>
      </c>
      <c r="L288" s="20"/>
    </row>
    <row r="289" spans="1:12" x14ac:dyDescent="0.3">
      <c r="A289" s="2"/>
      <c r="B289" s="2">
        <v>19</v>
      </c>
      <c r="C289" s="2" t="s">
        <v>2119</v>
      </c>
      <c r="D289" s="2" t="s">
        <v>2036</v>
      </c>
      <c r="E289" s="8">
        <v>1</v>
      </c>
      <c r="F289" s="7"/>
      <c r="G289" s="7"/>
      <c r="H289" s="26">
        <v>1500</v>
      </c>
      <c r="I289" s="20">
        <f t="shared" si="67"/>
        <v>12000</v>
      </c>
      <c r="J289" s="2" t="s">
        <v>1</v>
      </c>
      <c r="K289" s="26">
        <f t="shared" si="68"/>
        <v>6000</v>
      </c>
      <c r="L289" s="20"/>
    </row>
    <row r="290" spans="1:12" x14ac:dyDescent="0.3">
      <c r="A290" s="2"/>
      <c r="B290" s="2">
        <v>20</v>
      </c>
      <c r="C290" s="2" t="s">
        <v>2125</v>
      </c>
      <c r="D290" s="2" t="s">
        <v>2036</v>
      </c>
      <c r="E290" s="8">
        <v>1</v>
      </c>
      <c r="F290" s="7"/>
      <c r="G290" s="7"/>
      <c r="H290" s="26">
        <v>1500</v>
      </c>
      <c r="I290" s="20">
        <f t="shared" ref="I290:I291" si="69">H290*8</f>
        <v>12000</v>
      </c>
      <c r="J290" s="2" t="s">
        <v>1</v>
      </c>
      <c r="K290" s="26">
        <f t="shared" ref="K290:K291" si="70">I290/2</f>
        <v>6000</v>
      </c>
      <c r="L290" s="20"/>
    </row>
    <row r="291" spans="1:12" x14ac:dyDescent="0.3">
      <c r="A291" s="2"/>
      <c r="B291" s="2">
        <v>21</v>
      </c>
      <c r="C291" s="2" t="s">
        <v>2126</v>
      </c>
      <c r="D291" s="2" t="s">
        <v>2036</v>
      </c>
      <c r="E291" s="8">
        <v>1</v>
      </c>
      <c r="F291" s="7"/>
      <c r="G291" s="7"/>
      <c r="H291" s="26">
        <v>1500</v>
      </c>
      <c r="I291" s="20">
        <f t="shared" si="69"/>
        <v>12000</v>
      </c>
      <c r="J291" s="2" t="s">
        <v>1</v>
      </c>
      <c r="K291" s="26">
        <f t="shared" si="70"/>
        <v>6000</v>
      </c>
      <c r="L291" s="20"/>
    </row>
    <row r="292" spans="1:12" x14ac:dyDescent="0.3">
      <c r="A292" s="2"/>
      <c r="B292" s="2">
        <v>22</v>
      </c>
      <c r="C292" s="2" t="s">
        <v>2120</v>
      </c>
      <c r="D292" s="2" t="s">
        <v>2044</v>
      </c>
      <c r="E292" s="8">
        <v>1</v>
      </c>
      <c r="F292" s="7"/>
      <c r="G292" s="7"/>
      <c r="H292" s="26">
        <v>1200</v>
      </c>
      <c r="I292" s="20">
        <f t="shared" si="65"/>
        <v>9600</v>
      </c>
      <c r="J292" s="2" t="s">
        <v>1</v>
      </c>
      <c r="K292" s="26">
        <f t="shared" si="66"/>
        <v>4800</v>
      </c>
      <c r="L292" s="20"/>
    </row>
    <row r="293" spans="1:12" x14ac:dyDescent="0.3">
      <c r="A293" s="2"/>
      <c r="B293" s="2">
        <v>23</v>
      </c>
      <c r="C293" s="2" t="s">
        <v>2121</v>
      </c>
      <c r="D293" s="2" t="s">
        <v>2044</v>
      </c>
      <c r="E293" s="8">
        <v>1</v>
      </c>
      <c r="F293" s="7"/>
      <c r="G293" s="7"/>
      <c r="H293" s="26">
        <v>1200</v>
      </c>
      <c r="I293" s="20">
        <f t="shared" si="65"/>
        <v>9600</v>
      </c>
      <c r="J293" s="2" t="s">
        <v>1</v>
      </c>
      <c r="K293" s="26">
        <f t="shared" si="66"/>
        <v>4800</v>
      </c>
      <c r="L293" s="20"/>
    </row>
    <row r="294" spans="1:12" x14ac:dyDescent="0.3">
      <c r="A294" s="2"/>
      <c r="B294" s="2">
        <v>24</v>
      </c>
      <c r="C294" s="2" t="s">
        <v>2122</v>
      </c>
      <c r="D294" s="2" t="s">
        <v>2044</v>
      </c>
      <c r="E294" s="8">
        <v>1</v>
      </c>
      <c r="F294" s="7"/>
      <c r="G294" s="7"/>
      <c r="H294" s="26">
        <v>1200</v>
      </c>
      <c r="I294" s="20">
        <f t="shared" si="65"/>
        <v>9600</v>
      </c>
      <c r="J294" s="2" t="s">
        <v>1</v>
      </c>
      <c r="K294" s="26">
        <f t="shared" si="66"/>
        <v>4800</v>
      </c>
      <c r="L294" s="20"/>
    </row>
    <row r="295" spans="1:12" x14ac:dyDescent="0.3">
      <c r="A295" s="2"/>
      <c r="B295" s="2">
        <v>25</v>
      </c>
      <c r="C295" s="2" t="s">
        <v>2123</v>
      </c>
      <c r="D295" s="2" t="s">
        <v>2044</v>
      </c>
      <c r="E295" s="8">
        <v>1</v>
      </c>
      <c r="F295" s="7"/>
      <c r="G295" s="7"/>
      <c r="H295" s="26">
        <v>1200</v>
      </c>
      <c r="I295" s="20">
        <f t="shared" si="65"/>
        <v>9600</v>
      </c>
      <c r="J295" s="2" t="s">
        <v>1</v>
      </c>
      <c r="K295" s="26">
        <f t="shared" si="66"/>
        <v>4800</v>
      </c>
      <c r="L295" s="20"/>
    </row>
    <row r="296" spans="1:12" x14ac:dyDescent="0.3">
      <c r="A296" s="2"/>
      <c r="B296" s="2">
        <v>26</v>
      </c>
      <c r="C296" s="2" t="s">
        <v>2124</v>
      </c>
      <c r="D296" s="2" t="s">
        <v>2044</v>
      </c>
      <c r="E296" s="8">
        <v>1</v>
      </c>
      <c r="F296" s="7"/>
      <c r="G296" s="7"/>
      <c r="H296" s="26">
        <v>1200</v>
      </c>
      <c r="I296" s="20">
        <f t="shared" si="65"/>
        <v>9600</v>
      </c>
      <c r="J296" s="2" t="s">
        <v>1</v>
      </c>
      <c r="K296" s="26">
        <f t="shared" si="66"/>
        <v>4800</v>
      </c>
      <c r="L296" s="20"/>
    </row>
    <row r="297" spans="1:12" x14ac:dyDescent="0.3">
      <c r="A297" s="2"/>
      <c r="B297" s="2">
        <v>27</v>
      </c>
      <c r="C297" s="2" t="s">
        <v>2122</v>
      </c>
      <c r="D297" s="2" t="s">
        <v>2044</v>
      </c>
      <c r="E297" s="8">
        <v>1</v>
      </c>
      <c r="F297" s="7"/>
      <c r="G297" s="7"/>
      <c r="H297" s="26">
        <v>1200</v>
      </c>
      <c r="I297" s="20">
        <f t="shared" si="65"/>
        <v>9600</v>
      </c>
      <c r="J297" s="2" t="s">
        <v>1</v>
      </c>
      <c r="K297" s="26">
        <f t="shared" si="66"/>
        <v>4800</v>
      </c>
      <c r="L297" s="20"/>
    </row>
    <row r="298" spans="1:12" x14ac:dyDescent="0.3">
      <c r="A298" s="2"/>
      <c r="B298" s="2">
        <v>28</v>
      </c>
      <c r="C298" s="2" t="s">
        <v>2123</v>
      </c>
      <c r="D298" s="2" t="s">
        <v>2044</v>
      </c>
      <c r="E298" s="8">
        <v>1</v>
      </c>
      <c r="F298" s="7"/>
      <c r="G298" s="7"/>
      <c r="H298" s="26">
        <v>1200</v>
      </c>
      <c r="I298" s="20">
        <f t="shared" ref="I298:I302" si="71">H298*8</f>
        <v>9600</v>
      </c>
      <c r="J298" s="2" t="s">
        <v>1</v>
      </c>
      <c r="K298" s="26">
        <f t="shared" ref="K298:K302" si="72">I298/2</f>
        <v>4800</v>
      </c>
      <c r="L298" s="20"/>
    </row>
    <row r="299" spans="1:12" x14ac:dyDescent="0.3">
      <c r="A299" s="2"/>
      <c r="B299" s="2">
        <v>29</v>
      </c>
      <c r="C299" s="2" t="s">
        <v>2124</v>
      </c>
      <c r="D299" s="2" t="s">
        <v>2044</v>
      </c>
      <c r="E299" s="8">
        <v>1</v>
      </c>
      <c r="F299" s="7"/>
      <c r="G299" s="7"/>
      <c r="H299" s="26">
        <v>1200</v>
      </c>
      <c r="I299" s="20">
        <f t="shared" si="71"/>
        <v>9600</v>
      </c>
      <c r="J299" s="2" t="s">
        <v>1</v>
      </c>
      <c r="K299" s="26">
        <f t="shared" si="72"/>
        <v>4800</v>
      </c>
      <c r="L299" s="20"/>
    </row>
    <row r="300" spans="1:12" x14ac:dyDescent="0.3">
      <c r="A300" s="2"/>
      <c r="B300" s="2">
        <v>30</v>
      </c>
      <c r="C300" s="2" t="s">
        <v>2127</v>
      </c>
      <c r="D300" s="2" t="s">
        <v>2044</v>
      </c>
      <c r="E300" s="8">
        <v>1</v>
      </c>
      <c r="F300" s="7"/>
      <c r="G300" s="7"/>
      <c r="H300" s="26">
        <v>1200</v>
      </c>
      <c r="I300" s="20">
        <f t="shared" si="71"/>
        <v>9600</v>
      </c>
      <c r="J300" s="2" t="s">
        <v>1</v>
      </c>
      <c r="K300" s="26">
        <f t="shared" si="72"/>
        <v>4800</v>
      </c>
      <c r="L300" s="20"/>
    </row>
    <row r="301" spans="1:12" x14ac:dyDescent="0.3">
      <c r="A301" s="2"/>
      <c r="B301" s="2">
        <v>31</v>
      </c>
      <c r="C301" s="2" t="s">
        <v>2128</v>
      </c>
      <c r="D301" s="2" t="s">
        <v>2044</v>
      </c>
      <c r="E301" s="8">
        <v>1</v>
      </c>
      <c r="F301" s="7"/>
      <c r="G301" s="7"/>
      <c r="H301" s="26">
        <v>1200</v>
      </c>
      <c r="I301" s="20">
        <f t="shared" si="71"/>
        <v>9600</v>
      </c>
      <c r="J301" s="2" t="s">
        <v>1</v>
      </c>
      <c r="K301" s="26">
        <f t="shared" si="72"/>
        <v>4800</v>
      </c>
      <c r="L301" s="20"/>
    </row>
    <row r="302" spans="1:12" x14ac:dyDescent="0.3">
      <c r="A302" s="2"/>
      <c r="B302" s="2">
        <v>32</v>
      </c>
      <c r="C302" s="2" t="s">
        <v>2129</v>
      </c>
      <c r="D302" s="2" t="s">
        <v>2044</v>
      </c>
      <c r="E302" s="8">
        <v>1</v>
      </c>
      <c r="F302" s="7"/>
      <c r="G302" s="7"/>
      <c r="H302" s="26">
        <v>1200</v>
      </c>
      <c r="I302" s="20">
        <f t="shared" si="71"/>
        <v>9600</v>
      </c>
      <c r="J302" s="2" t="s">
        <v>1</v>
      </c>
      <c r="K302" s="26">
        <f t="shared" si="72"/>
        <v>4800</v>
      </c>
      <c r="L302" s="20"/>
    </row>
    <row r="303" spans="1:12" x14ac:dyDescent="0.3">
      <c r="A303" s="2"/>
      <c r="D303" s="2" t="s">
        <v>16</v>
      </c>
      <c r="E303" s="2">
        <v>32</v>
      </c>
      <c r="F303" s="7">
        <v>1000</v>
      </c>
      <c r="G303" s="7">
        <f>F303*E303</f>
        <v>32000</v>
      </c>
      <c r="H303" s="26"/>
      <c r="I303" s="26">
        <f>G303*8</f>
        <v>256000</v>
      </c>
      <c r="J303" s="2" t="s">
        <v>1</v>
      </c>
      <c r="K303" s="26">
        <f t="shared" si="66"/>
        <v>128000</v>
      </c>
      <c r="L303" s="26"/>
    </row>
    <row r="304" spans="1:12" x14ac:dyDescent="0.3">
      <c r="A304" s="2"/>
      <c r="D304" s="2" t="s">
        <v>15</v>
      </c>
      <c r="E304" s="2">
        <v>32</v>
      </c>
      <c r="F304" s="7">
        <v>500</v>
      </c>
      <c r="G304" s="7">
        <f>F304*E304</f>
        <v>16000</v>
      </c>
      <c r="H304" s="2"/>
      <c r="I304" s="26">
        <f>G304*8</f>
        <v>128000</v>
      </c>
      <c r="J304" s="2" t="s">
        <v>1</v>
      </c>
      <c r="K304" s="26">
        <f t="shared" si="66"/>
        <v>64000</v>
      </c>
      <c r="L304" s="26"/>
    </row>
    <row r="305" spans="1:12" x14ac:dyDescent="0.3">
      <c r="A305" s="2"/>
      <c r="D305" s="2" t="s">
        <v>4</v>
      </c>
      <c r="E305" s="2">
        <v>32</v>
      </c>
      <c r="F305" s="7">
        <v>200</v>
      </c>
      <c r="G305" s="7">
        <f>E305*F305</f>
        <v>6400</v>
      </c>
      <c r="H305" s="26"/>
      <c r="I305" s="26">
        <f>G305*8</f>
        <v>51200</v>
      </c>
      <c r="J305" s="2" t="s">
        <v>1</v>
      </c>
      <c r="K305" s="26">
        <f t="shared" si="66"/>
        <v>25600</v>
      </c>
      <c r="L305" s="26"/>
    </row>
    <row r="306" spans="1:12" x14ac:dyDescent="0.3">
      <c r="A306" s="2"/>
      <c r="D306" s="2" t="s">
        <v>3</v>
      </c>
      <c r="E306" s="2">
        <v>32</v>
      </c>
      <c r="F306" s="7">
        <v>2000</v>
      </c>
      <c r="G306" s="7">
        <f>E306*F306</f>
        <v>64000</v>
      </c>
      <c r="H306" s="26"/>
      <c r="I306" s="26">
        <f>G306*8</f>
        <v>512000</v>
      </c>
      <c r="J306" s="2" t="s">
        <v>1</v>
      </c>
      <c r="K306" s="26">
        <f t="shared" si="66"/>
        <v>256000</v>
      </c>
      <c r="L306" s="26"/>
    </row>
    <row r="307" spans="1:12" x14ac:dyDescent="0.3">
      <c r="A307" s="2"/>
      <c r="D307" s="2" t="s">
        <v>14</v>
      </c>
      <c r="E307" s="2">
        <v>32</v>
      </c>
      <c r="F307" s="7">
        <v>17000</v>
      </c>
      <c r="G307" s="7">
        <f>E307*F307</f>
        <v>544000</v>
      </c>
      <c r="H307" s="26"/>
      <c r="I307" s="26">
        <f>G307</f>
        <v>544000</v>
      </c>
      <c r="J307" s="2" t="s">
        <v>1</v>
      </c>
      <c r="K307" s="26">
        <f t="shared" si="66"/>
        <v>272000</v>
      </c>
      <c r="L307" s="26"/>
    </row>
    <row r="308" spans="1:12" x14ac:dyDescent="0.3">
      <c r="A308" s="2"/>
      <c r="D308" s="2" t="s">
        <v>10</v>
      </c>
      <c r="E308" s="2">
        <v>32</v>
      </c>
      <c r="F308" s="7">
        <v>9000</v>
      </c>
      <c r="G308" s="7">
        <f>E308*F308</f>
        <v>288000</v>
      </c>
      <c r="H308" s="26"/>
      <c r="I308" s="26">
        <f>G308</f>
        <v>288000</v>
      </c>
      <c r="J308" s="2" t="s">
        <v>1</v>
      </c>
      <c r="K308" s="26">
        <f t="shared" si="66"/>
        <v>144000</v>
      </c>
      <c r="L308" s="26"/>
    </row>
    <row r="309" spans="1:12" ht="15" thickBot="1" x14ac:dyDescent="0.35">
      <c r="A309" s="2"/>
      <c r="D309" s="24" t="s">
        <v>0</v>
      </c>
      <c r="E309" s="8"/>
      <c r="F309" s="7"/>
      <c r="G309" s="23">
        <f>G303+G304+G305+G306+G307+G308</f>
        <v>950400</v>
      </c>
      <c r="H309" s="26"/>
      <c r="I309" s="21">
        <f>I271+I272+I273+I274+I275+I276+I277+I278+I279+I280+I281+I282+I283+I284+I285+I286+I287+I288+I289+I290+I291+I292+I293+I294+I295+I296+I297+I298+I299+I300+I301+I302+I303+I304+I305+I306+I307+I308</f>
        <v>2108000</v>
      </c>
      <c r="J309" s="26"/>
      <c r="K309" s="21">
        <f>K274++K275+K276+K277+K278+K279+K280+K281+K282+K283+K284+K285+K286+K287+K288+K289+K290+K291+K292+K293+K294+K295+K296+K297+K298+K299+K300+K301+K302+K303+K304+K305+K306+K307+K308</f>
        <v>1039600</v>
      </c>
      <c r="L309" s="21">
        <f>(G309+I309)/2</f>
        <v>1529200</v>
      </c>
    </row>
    <row r="310" spans="1:12" ht="15" thickTop="1" x14ac:dyDescent="0.3">
      <c r="A310" s="17"/>
      <c r="B310" s="17"/>
      <c r="C310" s="17"/>
      <c r="D310" s="17"/>
      <c r="E310" s="19"/>
      <c r="F310" s="18"/>
      <c r="G310" s="18"/>
      <c r="H310" s="16"/>
      <c r="I310" s="16"/>
      <c r="J310" s="17"/>
      <c r="K310" s="16"/>
      <c r="L310" s="16"/>
    </row>
    <row r="311" spans="1:12" x14ac:dyDescent="0.3">
      <c r="A311" s="2">
        <v>120</v>
      </c>
      <c r="C311" s="143" t="s">
        <v>319</v>
      </c>
      <c r="D311" s="2" t="s">
        <v>320</v>
      </c>
      <c r="E311" s="8">
        <v>1</v>
      </c>
      <c r="F311" s="7"/>
      <c r="G311" s="7"/>
      <c r="H311" s="26">
        <v>4500</v>
      </c>
      <c r="I311" s="20">
        <f>H311*6</f>
        <v>27000</v>
      </c>
      <c r="J311" s="2" t="s">
        <v>1</v>
      </c>
      <c r="K311" s="26">
        <f>I311/2</f>
        <v>13500</v>
      </c>
      <c r="L311" s="26"/>
    </row>
    <row r="312" spans="1:12" x14ac:dyDescent="0.3">
      <c r="A312" s="2">
        <v>121</v>
      </c>
      <c r="C312" s="2" t="s">
        <v>321</v>
      </c>
      <c r="D312" s="2" t="s">
        <v>320</v>
      </c>
      <c r="E312" s="8">
        <v>1</v>
      </c>
      <c r="F312" s="7"/>
      <c r="G312" s="7"/>
      <c r="H312" s="26">
        <v>4500</v>
      </c>
      <c r="I312" s="20">
        <f>H312*6</f>
        <v>27000</v>
      </c>
      <c r="J312" s="2" t="s">
        <v>1</v>
      </c>
      <c r="K312" s="26">
        <f t="shared" ref="K312:K317" si="73">I312/2</f>
        <v>13500</v>
      </c>
      <c r="L312" s="26"/>
    </row>
    <row r="313" spans="1:12" x14ac:dyDescent="0.3">
      <c r="A313" s="2"/>
      <c r="D313" s="2" t="s">
        <v>16</v>
      </c>
      <c r="E313" s="8">
        <v>2</v>
      </c>
      <c r="F313" s="7">
        <v>1000</v>
      </c>
      <c r="G313" s="7">
        <f>E313*F313</f>
        <v>2000</v>
      </c>
      <c r="H313" s="26"/>
      <c r="I313" s="26">
        <f>G313*6</f>
        <v>12000</v>
      </c>
      <c r="J313" s="2" t="s">
        <v>1</v>
      </c>
      <c r="K313" s="26">
        <f t="shared" si="73"/>
        <v>6000</v>
      </c>
      <c r="L313" s="26"/>
    </row>
    <row r="314" spans="1:12" x14ac:dyDescent="0.3">
      <c r="A314" s="2"/>
      <c r="D314" s="2" t="s">
        <v>15</v>
      </c>
      <c r="E314" s="2">
        <v>2</v>
      </c>
      <c r="F314" s="7">
        <v>500</v>
      </c>
      <c r="G314" s="7">
        <f>E314*F314</f>
        <v>1000</v>
      </c>
      <c r="H314" s="26"/>
      <c r="I314" s="26">
        <f>G314*6</f>
        <v>6000</v>
      </c>
      <c r="J314" s="2" t="s">
        <v>1</v>
      </c>
      <c r="K314" s="26">
        <f t="shared" si="73"/>
        <v>3000</v>
      </c>
      <c r="L314" s="26"/>
    </row>
    <row r="315" spans="1:12" x14ac:dyDescent="0.3">
      <c r="A315" s="2"/>
      <c r="D315" s="2" t="s">
        <v>3</v>
      </c>
      <c r="E315" s="2">
        <v>2</v>
      </c>
      <c r="F315" s="7">
        <v>2000</v>
      </c>
      <c r="G315" s="7">
        <f>E315*F315</f>
        <v>4000</v>
      </c>
      <c r="H315" s="26"/>
      <c r="I315" s="26">
        <f>G315*6</f>
        <v>24000</v>
      </c>
      <c r="J315" s="2" t="s">
        <v>1</v>
      </c>
      <c r="K315" s="26">
        <f t="shared" si="73"/>
        <v>12000</v>
      </c>
      <c r="L315" s="26"/>
    </row>
    <row r="316" spans="1:12" x14ac:dyDescent="0.3">
      <c r="A316" s="2"/>
      <c r="D316" s="2" t="s">
        <v>310</v>
      </c>
      <c r="E316" s="2">
        <v>2</v>
      </c>
      <c r="F316" s="7">
        <v>6000</v>
      </c>
      <c r="G316" s="7">
        <f>E316*F316</f>
        <v>12000</v>
      </c>
      <c r="H316" s="26"/>
      <c r="I316" s="26">
        <f>G315*6</f>
        <v>24000</v>
      </c>
      <c r="J316" s="2" t="s">
        <v>1</v>
      </c>
      <c r="K316" s="26">
        <f t="shared" si="73"/>
        <v>12000</v>
      </c>
      <c r="L316" s="26"/>
    </row>
    <row r="317" spans="1:12" x14ac:dyDescent="0.3">
      <c r="A317" s="2"/>
      <c r="D317" s="2" t="s">
        <v>10</v>
      </c>
      <c r="E317" s="2">
        <v>2</v>
      </c>
      <c r="F317" s="7">
        <v>6000</v>
      </c>
      <c r="G317" s="7">
        <f>E317*F317</f>
        <v>12000</v>
      </c>
      <c r="H317" s="26"/>
      <c r="I317" s="26">
        <f>G317</f>
        <v>12000</v>
      </c>
      <c r="J317" s="2" t="s">
        <v>1</v>
      </c>
      <c r="K317" s="26">
        <f t="shared" si="73"/>
        <v>6000</v>
      </c>
      <c r="L317" s="26"/>
    </row>
    <row r="318" spans="1:12" ht="15" thickBot="1" x14ac:dyDescent="0.35">
      <c r="A318" s="2"/>
      <c r="D318" s="24" t="s">
        <v>0</v>
      </c>
      <c r="E318" s="8"/>
      <c r="F318" s="7"/>
      <c r="G318" s="23">
        <f>G312+G313+G314+G315+G316+G317</f>
        <v>31000</v>
      </c>
      <c r="H318" s="26"/>
      <c r="I318" s="21">
        <f>I311+I312+I313+I314+I315+I316+I317</f>
        <v>132000</v>
      </c>
      <c r="J318" s="2"/>
      <c r="K318" s="21">
        <f>K311+K312+K313+K314+K315+K316+K317</f>
        <v>66000</v>
      </c>
      <c r="L318" s="21">
        <f>K318</f>
        <v>66000</v>
      </c>
    </row>
    <row r="319" spans="1:12" ht="15" thickTop="1" x14ac:dyDescent="0.3">
      <c r="A319" s="17"/>
      <c r="B319" s="17"/>
      <c r="C319" s="17"/>
      <c r="D319" s="17"/>
      <c r="E319" s="19"/>
      <c r="F319" s="18"/>
      <c r="G319" s="18"/>
      <c r="H319" s="16"/>
      <c r="I319" s="16"/>
      <c r="J319" s="17"/>
      <c r="K319" s="16"/>
      <c r="L319" s="16"/>
    </row>
    <row r="320" spans="1:12" x14ac:dyDescent="0.3">
      <c r="A320" s="2">
        <v>122</v>
      </c>
      <c r="C320" s="143" t="s">
        <v>322</v>
      </c>
      <c r="D320" s="2" t="s">
        <v>323</v>
      </c>
      <c r="E320" s="8">
        <v>1</v>
      </c>
      <c r="F320" s="7"/>
      <c r="G320" s="7"/>
      <c r="H320" s="26">
        <v>3500</v>
      </c>
      <c r="I320" s="20">
        <f>H320*6</f>
        <v>21000</v>
      </c>
      <c r="J320" s="2" t="s">
        <v>1</v>
      </c>
      <c r="K320" s="26">
        <f>I320/2</f>
        <v>10500</v>
      </c>
      <c r="L320" s="26"/>
    </row>
    <row r="321" spans="1:12" x14ac:dyDescent="0.3">
      <c r="A321" s="2">
        <v>123</v>
      </c>
      <c r="C321" s="2" t="s">
        <v>324</v>
      </c>
      <c r="D321" s="2" t="s">
        <v>323</v>
      </c>
      <c r="E321" s="8">
        <v>1</v>
      </c>
      <c r="F321" s="7"/>
      <c r="G321" s="7"/>
      <c r="H321" s="26">
        <v>3500</v>
      </c>
      <c r="I321" s="20">
        <f>H321*6</f>
        <v>21000</v>
      </c>
      <c r="J321" s="2" t="s">
        <v>1</v>
      </c>
      <c r="K321" s="26">
        <f t="shared" ref="K321:K328" si="74">I321/2</f>
        <v>10500</v>
      </c>
      <c r="L321" s="26"/>
    </row>
    <row r="322" spans="1:12" x14ac:dyDescent="0.3">
      <c r="A322" s="2">
        <v>124</v>
      </c>
      <c r="C322" s="2" t="s">
        <v>325</v>
      </c>
      <c r="D322" s="2" t="s">
        <v>323</v>
      </c>
      <c r="E322" s="8">
        <v>1</v>
      </c>
      <c r="F322" s="26"/>
      <c r="G322" s="26"/>
      <c r="H322" s="26">
        <v>3500</v>
      </c>
      <c r="I322" s="20">
        <f>H322*6</f>
        <v>21000</v>
      </c>
      <c r="J322" s="2" t="s">
        <v>1</v>
      </c>
      <c r="K322" s="26">
        <f t="shared" si="74"/>
        <v>10500</v>
      </c>
      <c r="L322" s="26"/>
    </row>
    <row r="323" spans="1:12" x14ac:dyDescent="0.3">
      <c r="A323" s="2">
        <v>125</v>
      </c>
      <c r="C323" s="2" t="s">
        <v>326</v>
      </c>
      <c r="D323" s="2" t="s">
        <v>323</v>
      </c>
      <c r="E323" s="8">
        <v>1</v>
      </c>
      <c r="F323" s="26"/>
      <c r="G323" s="26"/>
      <c r="H323" s="26">
        <v>3500</v>
      </c>
      <c r="I323" s="20">
        <f>H323*6</f>
        <v>21000</v>
      </c>
      <c r="J323" s="2" t="s">
        <v>1</v>
      </c>
      <c r="K323" s="26">
        <f t="shared" si="74"/>
        <v>10500</v>
      </c>
      <c r="L323" s="26"/>
    </row>
    <row r="324" spans="1:12" x14ac:dyDescent="0.3">
      <c r="A324" s="2"/>
      <c r="D324" s="2" t="s">
        <v>16</v>
      </c>
      <c r="E324" s="8">
        <v>4</v>
      </c>
      <c r="F324" s="7">
        <v>1000</v>
      </c>
      <c r="G324" s="7">
        <f>E324*F324</f>
        <v>4000</v>
      </c>
      <c r="H324" s="26"/>
      <c r="I324" s="26">
        <f>G324*6</f>
        <v>24000</v>
      </c>
      <c r="J324" s="2" t="s">
        <v>1</v>
      </c>
      <c r="K324" s="26">
        <f t="shared" si="74"/>
        <v>12000</v>
      </c>
      <c r="L324" s="26"/>
    </row>
    <row r="325" spans="1:12" x14ac:dyDescent="0.3">
      <c r="A325" s="2"/>
      <c r="D325" s="2" t="s">
        <v>15</v>
      </c>
      <c r="E325" s="2">
        <v>4</v>
      </c>
      <c r="F325" s="7">
        <v>500</v>
      </c>
      <c r="G325" s="7">
        <f>E325*F325</f>
        <v>2000</v>
      </c>
      <c r="H325" s="2"/>
      <c r="I325" s="26">
        <f>G325*6</f>
        <v>12000</v>
      </c>
      <c r="J325" s="2" t="s">
        <v>1</v>
      </c>
      <c r="K325" s="26">
        <f t="shared" si="74"/>
        <v>6000</v>
      </c>
      <c r="L325" s="26"/>
    </row>
    <row r="326" spans="1:12" x14ac:dyDescent="0.3">
      <c r="A326" s="2"/>
      <c r="D326" s="2" t="s">
        <v>3</v>
      </c>
      <c r="E326" s="2">
        <v>4</v>
      </c>
      <c r="F326" s="7">
        <v>2000</v>
      </c>
      <c r="G326" s="7">
        <f>E326*F326</f>
        <v>8000</v>
      </c>
      <c r="H326" s="2"/>
      <c r="I326" s="26">
        <f>G326*6</f>
        <v>48000</v>
      </c>
      <c r="J326" s="2" t="s">
        <v>1</v>
      </c>
      <c r="K326" s="26">
        <f t="shared" si="74"/>
        <v>24000</v>
      </c>
      <c r="L326" s="26"/>
    </row>
    <row r="327" spans="1:12" x14ac:dyDescent="0.3">
      <c r="A327" s="2"/>
      <c r="D327" s="2" t="s">
        <v>310</v>
      </c>
      <c r="E327" s="2">
        <v>4</v>
      </c>
      <c r="F327" s="7">
        <v>6000</v>
      </c>
      <c r="G327" s="7">
        <f>E327*F327</f>
        <v>24000</v>
      </c>
      <c r="H327" s="2"/>
      <c r="I327" s="26">
        <f>G326*6</f>
        <v>48000</v>
      </c>
      <c r="J327" s="2" t="s">
        <v>1</v>
      </c>
      <c r="K327" s="26">
        <f t="shared" si="74"/>
        <v>24000</v>
      </c>
      <c r="L327" s="26"/>
    </row>
    <row r="328" spans="1:12" x14ac:dyDescent="0.3">
      <c r="A328" s="2"/>
      <c r="D328" s="2" t="s">
        <v>10</v>
      </c>
      <c r="E328" s="2">
        <v>4</v>
      </c>
      <c r="F328" s="7">
        <v>6000</v>
      </c>
      <c r="G328" s="7">
        <f>E328*F328</f>
        <v>24000</v>
      </c>
      <c r="H328" s="2"/>
      <c r="I328" s="26">
        <f>G328</f>
        <v>24000</v>
      </c>
      <c r="J328" s="2" t="s">
        <v>1</v>
      </c>
      <c r="K328" s="26">
        <f t="shared" si="74"/>
        <v>12000</v>
      </c>
      <c r="L328" s="26"/>
    </row>
    <row r="329" spans="1:12" ht="15" thickBot="1" x14ac:dyDescent="0.35">
      <c r="A329" s="2"/>
      <c r="D329" s="24" t="s">
        <v>0</v>
      </c>
      <c r="E329" s="8"/>
      <c r="F329" s="7"/>
      <c r="G329" s="23">
        <f>G324+G325+G326+G327+G328</f>
        <v>62000</v>
      </c>
      <c r="H329" s="26"/>
      <c r="I329" s="21">
        <f>I320+I321+I322+I323+I324+I325+I326+I327+I328</f>
        <v>240000</v>
      </c>
      <c r="J329" s="2" t="s">
        <v>1</v>
      </c>
      <c r="K329" s="21">
        <f>K320+K321+K322+K323+K324+K325+K326+K327+K328</f>
        <v>120000</v>
      </c>
      <c r="L329" s="21">
        <f>K329</f>
        <v>120000</v>
      </c>
    </row>
    <row r="330" spans="1:12" ht="15" thickTop="1" x14ac:dyDescent="0.3">
      <c r="A330" s="17"/>
      <c r="B330" s="17"/>
      <c r="C330" s="17"/>
      <c r="D330" s="17"/>
      <c r="E330" s="19"/>
      <c r="F330" s="18"/>
      <c r="G330" s="18"/>
      <c r="H330" s="16"/>
      <c r="I330" s="16"/>
      <c r="J330" s="17"/>
      <c r="K330" s="16"/>
      <c r="L330" s="16"/>
    </row>
    <row r="331" spans="1:12" x14ac:dyDescent="0.3">
      <c r="A331" s="2">
        <v>126</v>
      </c>
      <c r="C331" s="143" t="s">
        <v>327</v>
      </c>
      <c r="D331" s="2" t="s">
        <v>328</v>
      </c>
      <c r="E331" s="8">
        <v>1</v>
      </c>
      <c r="F331" s="7"/>
      <c r="G331" s="7"/>
      <c r="H331" s="26">
        <v>3500</v>
      </c>
      <c r="I331" s="20">
        <f t="shared" ref="I331:I340" si="75">H331*6</f>
        <v>21000</v>
      </c>
      <c r="J331" s="2"/>
      <c r="K331" s="26">
        <f>I331/2</f>
        <v>10500</v>
      </c>
      <c r="L331" s="26"/>
    </row>
    <row r="332" spans="1:12" x14ac:dyDescent="0.3">
      <c r="A332" s="2">
        <v>127</v>
      </c>
      <c r="C332" s="2" t="s">
        <v>329</v>
      </c>
      <c r="D332" s="2" t="s">
        <v>330</v>
      </c>
      <c r="E332" s="8">
        <v>1</v>
      </c>
      <c r="F332" s="7"/>
      <c r="G332" s="7"/>
      <c r="H332" s="26">
        <v>3500</v>
      </c>
      <c r="I332" s="20">
        <f t="shared" si="75"/>
        <v>21000</v>
      </c>
      <c r="J332" s="2"/>
      <c r="K332" s="26">
        <f>I332/2</f>
        <v>10500</v>
      </c>
      <c r="L332" s="26"/>
    </row>
    <row r="333" spans="1:12" x14ac:dyDescent="0.3">
      <c r="A333" s="2">
        <v>128</v>
      </c>
      <c r="C333" s="2" t="s">
        <v>331</v>
      </c>
      <c r="D333" s="2" t="s">
        <v>332</v>
      </c>
      <c r="E333" s="8">
        <v>1</v>
      </c>
      <c r="F333" s="7"/>
      <c r="G333" s="7"/>
      <c r="H333" s="26">
        <v>3500</v>
      </c>
      <c r="I333" s="20">
        <f t="shared" si="75"/>
        <v>21000</v>
      </c>
      <c r="J333" s="2"/>
      <c r="K333" s="26">
        <f t="shared" ref="K333:K340" si="76">I333/2</f>
        <v>10500</v>
      </c>
      <c r="L333" s="26"/>
    </row>
    <row r="334" spans="1:12" x14ac:dyDescent="0.3">
      <c r="A334" s="2">
        <v>129</v>
      </c>
      <c r="C334" s="2" t="s">
        <v>333</v>
      </c>
      <c r="D334" s="2" t="s">
        <v>334</v>
      </c>
      <c r="E334" s="8">
        <v>1</v>
      </c>
      <c r="F334" s="7"/>
      <c r="G334" s="7"/>
      <c r="H334" s="26">
        <v>3500</v>
      </c>
      <c r="I334" s="20">
        <f t="shared" si="75"/>
        <v>21000</v>
      </c>
      <c r="J334" s="2"/>
      <c r="K334" s="26">
        <f t="shared" si="76"/>
        <v>10500</v>
      </c>
      <c r="L334" s="26"/>
    </row>
    <row r="335" spans="1:12" x14ac:dyDescent="0.3">
      <c r="A335" s="2">
        <v>130</v>
      </c>
      <c r="C335" s="2" t="s">
        <v>335</v>
      </c>
      <c r="D335" s="2" t="s">
        <v>336</v>
      </c>
      <c r="E335" s="8">
        <v>1</v>
      </c>
      <c r="F335" s="7"/>
      <c r="G335" s="7"/>
      <c r="H335" s="26">
        <v>3500</v>
      </c>
      <c r="I335" s="20">
        <f t="shared" si="75"/>
        <v>21000</v>
      </c>
      <c r="J335" s="2"/>
      <c r="K335" s="26">
        <f t="shared" si="76"/>
        <v>10500</v>
      </c>
      <c r="L335" s="26"/>
    </row>
    <row r="336" spans="1:12" x14ac:dyDescent="0.3">
      <c r="A336" s="2">
        <v>131</v>
      </c>
      <c r="C336" s="2" t="s">
        <v>337</v>
      </c>
      <c r="D336" s="2" t="s">
        <v>338</v>
      </c>
      <c r="E336" s="8">
        <v>1</v>
      </c>
      <c r="F336" s="7"/>
      <c r="G336" s="7"/>
      <c r="H336" s="26">
        <v>3500</v>
      </c>
      <c r="I336" s="20">
        <f t="shared" si="75"/>
        <v>21000</v>
      </c>
      <c r="J336" s="2"/>
      <c r="K336" s="26">
        <f t="shared" si="76"/>
        <v>10500</v>
      </c>
      <c r="L336" s="26"/>
    </row>
    <row r="337" spans="1:12" x14ac:dyDescent="0.3">
      <c r="A337" s="2">
        <v>132</v>
      </c>
      <c r="C337" s="2" t="s">
        <v>339</v>
      </c>
      <c r="D337" s="2" t="s">
        <v>340</v>
      </c>
      <c r="E337" s="8">
        <v>1</v>
      </c>
      <c r="F337" s="7"/>
      <c r="G337" s="7"/>
      <c r="H337" s="26">
        <v>3500</v>
      </c>
      <c r="I337" s="20">
        <f t="shared" si="75"/>
        <v>21000</v>
      </c>
      <c r="J337" s="2"/>
      <c r="K337" s="26">
        <f t="shared" si="76"/>
        <v>10500</v>
      </c>
      <c r="L337" s="26"/>
    </row>
    <row r="338" spans="1:12" x14ac:dyDescent="0.3">
      <c r="A338" s="2">
        <v>133</v>
      </c>
      <c r="C338" s="2" t="s">
        <v>341</v>
      </c>
      <c r="D338" s="2" t="s">
        <v>342</v>
      </c>
      <c r="E338" s="8">
        <v>1</v>
      </c>
      <c r="F338" s="7"/>
      <c r="G338" s="7"/>
      <c r="H338" s="26">
        <v>3500</v>
      </c>
      <c r="I338" s="20">
        <f t="shared" si="75"/>
        <v>21000</v>
      </c>
      <c r="J338" s="2"/>
      <c r="K338" s="26">
        <f t="shared" si="76"/>
        <v>10500</v>
      </c>
      <c r="L338" s="26"/>
    </row>
    <row r="339" spans="1:12" x14ac:dyDescent="0.3">
      <c r="A339" s="2">
        <v>134</v>
      </c>
      <c r="C339" s="2" t="s">
        <v>343</v>
      </c>
      <c r="D339" s="2" t="s">
        <v>344</v>
      </c>
      <c r="E339" s="8">
        <v>1</v>
      </c>
      <c r="F339" s="7"/>
      <c r="G339" s="7"/>
      <c r="H339" s="26">
        <v>3500</v>
      </c>
      <c r="I339" s="20">
        <f t="shared" si="75"/>
        <v>21000</v>
      </c>
      <c r="J339" s="2"/>
      <c r="K339" s="26">
        <f t="shared" si="76"/>
        <v>10500</v>
      </c>
      <c r="L339" s="26"/>
    </row>
    <row r="340" spans="1:12" x14ac:dyDescent="0.3">
      <c r="A340" s="2">
        <v>135</v>
      </c>
      <c r="C340" s="2" t="s">
        <v>345</v>
      </c>
      <c r="D340" s="2" t="s">
        <v>346</v>
      </c>
      <c r="E340" s="8">
        <v>1</v>
      </c>
      <c r="F340" s="7"/>
      <c r="G340" s="7"/>
      <c r="H340" s="26">
        <v>3500</v>
      </c>
      <c r="I340" s="20">
        <f t="shared" si="75"/>
        <v>21000</v>
      </c>
      <c r="J340" s="2"/>
      <c r="K340" s="26">
        <f t="shared" si="76"/>
        <v>10500</v>
      </c>
      <c r="L340" s="26"/>
    </row>
    <row r="341" spans="1:12" x14ac:dyDescent="0.3">
      <c r="A341" s="2"/>
      <c r="D341" s="2" t="s">
        <v>16</v>
      </c>
      <c r="E341" s="8">
        <v>10</v>
      </c>
      <c r="F341" s="26">
        <v>10000</v>
      </c>
      <c r="G341" s="26">
        <f>F341*E341</f>
        <v>100000</v>
      </c>
      <c r="H341" s="26"/>
      <c r="I341" s="26">
        <f>G341*6</f>
        <v>600000</v>
      </c>
      <c r="J341" s="2"/>
      <c r="K341" s="26">
        <f>I341/2</f>
        <v>300000</v>
      </c>
      <c r="L341" s="26"/>
    </row>
    <row r="342" spans="1:12" x14ac:dyDescent="0.3">
      <c r="A342" s="2"/>
      <c r="C342" s="30"/>
      <c r="D342" s="2" t="s">
        <v>15</v>
      </c>
      <c r="E342" s="2">
        <v>10</v>
      </c>
      <c r="F342" s="26">
        <v>500</v>
      </c>
      <c r="G342" s="26">
        <f>F342*E342</f>
        <v>5000</v>
      </c>
      <c r="H342" s="2"/>
      <c r="I342" s="26">
        <f>G342*6</f>
        <v>30000</v>
      </c>
      <c r="J342" s="2"/>
      <c r="K342" s="26">
        <f>I342/2</f>
        <v>15000</v>
      </c>
      <c r="L342" s="26"/>
    </row>
    <row r="343" spans="1:12" x14ac:dyDescent="0.3">
      <c r="A343" s="2"/>
      <c r="C343" s="30"/>
      <c r="D343" s="2" t="s">
        <v>4</v>
      </c>
      <c r="E343" s="2">
        <v>10</v>
      </c>
      <c r="F343" s="7">
        <v>200</v>
      </c>
      <c r="G343" s="7">
        <f>E343*F343</f>
        <v>2000</v>
      </c>
      <c r="H343" s="26"/>
      <c r="I343" s="26">
        <f>G343*6</f>
        <v>12000</v>
      </c>
      <c r="J343" s="2"/>
      <c r="K343" s="26">
        <f t="shared" ref="K343:K346" si="77">I343/2</f>
        <v>6000</v>
      </c>
      <c r="L343" s="26"/>
    </row>
    <row r="344" spans="1:12" x14ac:dyDescent="0.3">
      <c r="A344" s="2"/>
      <c r="C344" s="30"/>
      <c r="D344" s="2" t="s">
        <v>3</v>
      </c>
      <c r="E344" s="2">
        <v>10</v>
      </c>
      <c r="F344" s="7">
        <v>2000</v>
      </c>
      <c r="G344" s="7">
        <f>E344*F344</f>
        <v>20000</v>
      </c>
      <c r="H344" s="26"/>
      <c r="I344" s="26">
        <f>G343*6</f>
        <v>12000</v>
      </c>
      <c r="J344" s="2"/>
      <c r="K344" s="26">
        <f t="shared" si="77"/>
        <v>6000</v>
      </c>
      <c r="L344" s="26"/>
    </row>
    <row r="345" spans="1:12" x14ac:dyDescent="0.3">
      <c r="A345" s="2"/>
      <c r="C345" s="30"/>
      <c r="D345" s="2" t="s">
        <v>310</v>
      </c>
      <c r="E345" s="2">
        <v>10</v>
      </c>
      <c r="F345" s="7">
        <v>6000</v>
      </c>
      <c r="G345" s="7">
        <f>E345*F345</f>
        <v>60000</v>
      </c>
      <c r="H345" s="26"/>
      <c r="I345" s="26">
        <f>G345</f>
        <v>60000</v>
      </c>
      <c r="J345" s="2"/>
      <c r="K345" s="26">
        <f t="shared" si="77"/>
        <v>30000</v>
      </c>
      <c r="L345" s="26"/>
    </row>
    <row r="346" spans="1:12" x14ac:dyDescent="0.3">
      <c r="A346" s="2"/>
      <c r="C346" s="30"/>
      <c r="D346" s="2" t="s">
        <v>10</v>
      </c>
      <c r="E346" s="2">
        <v>10</v>
      </c>
      <c r="F346" s="7">
        <v>6000</v>
      </c>
      <c r="G346" s="7">
        <f>E346*F346</f>
        <v>60000</v>
      </c>
      <c r="H346" s="26"/>
      <c r="I346" s="26">
        <f>G346</f>
        <v>60000</v>
      </c>
      <c r="J346" s="2"/>
      <c r="K346" s="26">
        <f t="shared" si="77"/>
        <v>30000</v>
      </c>
      <c r="L346" s="26"/>
    </row>
    <row r="347" spans="1:12" ht="15" thickBot="1" x14ac:dyDescent="0.35">
      <c r="A347" s="2"/>
      <c r="D347" s="24" t="s">
        <v>0</v>
      </c>
      <c r="E347" s="8"/>
      <c r="F347" s="7"/>
      <c r="G347" s="23">
        <f>G341+G342+G343+G344+G345+G346</f>
        <v>247000</v>
      </c>
      <c r="H347" s="26"/>
      <c r="I347" s="21">
        <f>I331+I332+I333+I334+I335+I336+I337+I338+I339+I340+I341+I342+I343+I344+I345+I346</f>
        <v>984000</v>
      </c>
      <c r="J347" s="26"/>
      <c r="K347" s="21">
        <f>K331+K332+K333+K334+K335+K336+K337+K338+K339+K340+K341+K342+K343+K344+K345+K346</f>
        <v>492000</v>
      </c>
      <c r="L347" s="21">
        <f>K347</f>
        <v>492000</v>
      </c>
    </row>
    <row r="348" spans="1:12" ht="15" thickTop="1" x14ac:dyDescent="0.3">
      <c r="A348" s="17"/>
      <c r="B348" s="17"/>
      <c r="C348" s="17"/>
      <c r="D348" s="17"/>
      <c r="E348" s="19"/>
      <c r="F348" s="18"/>
      <c r="G348" s="18"/>
      <c r="H348" s="16"/>
      <c r="I348" s="16"/>
      <c r="J348" s="17"/>
      <c r="K348" s="16"/>
      <c r="L348" s="16"/>
    </row>
    <row r="349" spans="1:12" x14ac:dyDescent="0.3">
      <c r="A349" s="2">
        <v>136</v>
      </c>
      <c r="C349" s="163" t="s">
        <v>356</v>
      </c>
      <c r="D349" s="46" t="s">
        <v>357</v>
      </c>
      <c r="E349" s="8">
        <v>1</v>
      </c>
      <c r="F349" s="7"/>
      <c r="G349" s="7"/>
      <c r="H349" s="26">
        <v>5000</v>
      </c>
      <c r="I349" s="20">
        <f>H349*6</f>
        <v>30000</v>
      </c>
      <c r="J349" s="2"/>
      <c r="K349" s="26">
        <f>I349/2</f>
        <v>15000</v>
      </c>
      <c r="L349" s="26"/>
    </row>
    <row r="350" spans="1:12" x14ac:dyDescent="0.3">
      <c r="A350" s="2">
        <v>137</v>
      </c>
      <c r="C350" s="46" t="s">
        <v>358</v>
      </c>
      <c r="D350" s="46" t="s">
        <v>357</v>
      </c>
      <c r="E350" s="8">
        <v>1</v>
      </c>
      <c r="F350" s="7"/>
      <c r="G350" s="7"/>
      <c r="H350" s="26">
        <v>5000</v>
      </c>
      <c r="I350" s="20">
        <f>H350*6</f>
        <v>30000</v>
      </c>
      <c r="J350" s="2"/>
      <c r="K350" s="26">
        <f>I350/2</f>
        <v>15000</v>
      </c>
      <c r="L350" s="26"/>
    </row>
    <row r="351" spans="1:12" x14ac:dyDescent="0.3">
      <c r="A351" s="2">
        <v>138</v>
      </c>
      <c r="C351" s="46" t="s">
        <v>359</v>
      </c>
      <c r="D351" s="46" t="s">
        <v>357</v>
      </c>
      <c r="E351" s="8">
        <v>1</v>
      </c>
      <c r="F351" s="7"/>
      <c r="G351" s="7"/>
      <c r="H351" s="26">
        <v>5000</v>
      </c>
      <c r="I351" s="20">
        <f>H351*6</f>
        <v>30000</v>
      </c>
      <c r="J351" s="2"/>
      <c r="K351" s="26">
        <f>I351/2</f>
        <v>15000</v>
      </c>
      <c r="L351" s="26"/>
    </row>
    <row r="352" spans="1:12" x14ac:dyDescent="0.3">
      <c r="A352" s="2">
        <v>139</v>
      </c>
      <c r="C352" s="46" t="s">
        <v>360</v>
      </c>
      <c r="D352" s="46" t="s">
        <v>357</v>
      </c>
      <c r="E352" s="8">
        <v>1</v>
      </c>
      <c r="F352" s="7"/>
      <c r="G352" s="7"/>
      <c r="H352" s="26">
        <v>5000</v>
      </c>
      <c r="I352" s="20">
        <f>H352*6</f>
        <v>30000</v>
      </c>
      <c r="J352" s="2"/>
      <c r="K352" s="26">
        <f>I352/2</f>
        <v>15000</v>
      </c>
      <c r="L352" s="26"/>
    </row>
    <row r="353" spans="1:12" x14ac:dyDescent="0.3">
      <c r="A353" s="2"/>
      <c r="C353" s="46"/>
      <c r="D353" s="2" t="s">
        <v>361</v>
      </c>
      <c r="E353" s="8"/>
      <c r="F353" s="7"/>
      <c r="G353" s="7"/>
      <c r="H353" s="26"/>
      <c r="I353" s="20"/>
      <c r="J353" s="2"/>
      <c r="K353" s="26"/>
      <c r="L353" s="26"/>
    </row>
    <row r="354" spans="1:12" x14ac:dyDescent="0.3">
      <c r="A354" s="2"/>
      <c r="C354" s="46"/>
      <c r="D354" s="2" t="s">
        <v>362</v>
      </c>
      <c r="E354" s="8"/>
      <c r="F354" s="7"/>
      <c r="G354" s="7"/>
      <c r="H354" s="26"/>
      <c r="I354" s="20"/>
      <c r="J354" s="2"/>
      <c r="K354" s="26"/>
      <c r="L354" s="26"/>
    </row>
    <row r="355" spans="1:12" x14ac:dyDescent="0.3">
      <c r="A355" s="2"/>
      <c r="C355" s="46"/>
      <c r="D355" s="2" t="s">
        <v>363</v>
      </c>
      <c r="E355" s="8"/>
      <c r="F355" s="7"/>
      <c r="G355" s="7"/>
      <c r="H355" s="26"/>
      <c r="I355" s="20"/>
      <c r="J355" s="2"/>
      <c r="K355" s="26"/>
      <c r="L355" s="26"/>
    </row>
    <row r="356" spans="1:12" x14ac:dyDescent="0.3">
      <c r="A356" s="2"/>
      <c r="C356" s="46"/>
      <c r="D356" s="2" t="s">
        <v>364</v>
      </c>
      <c r="E356" s="8"/>
      <c r="F356" s="7"/>
      <c r="G356" s="7"/>
      <c r="H356" s="26"/>
      <c r="I356" s="20"/>
      <c r="J356" s="2"/>
      <c r="K356" s="26"/>
      <c r="L356" s="26"/>
    </row>
    <row r="357" spans="1:12" x14ac:dyDescent="0.3">
      <c r="A357" s="2"/>
      <c r="C357" s="46"/>
      <c r="D357" s="2" t="s">
        <v>16</v>
      </c>
      <c r="E357" s="8">
        <v>4</v>
      </c>
      <c r="F357" s="7">
        <v>2000</v>
      </c>
      <c r="G357" s="7">
        <f t="shared" ref="G357:G362" si="78">E357*F357</f>
        <v>8000</v>
      </c>
      <c r="H357" s="26"/>
      <c r="I357" s="26">
        <f>G357*6</f>
        <v>48000</v>
      </c>
      <c r="J357" s="2"/>
      <c r="K357" s="26">
        <f t="shared" ref="K357:K362" si="79">I357/2</f>
        <v>24000</v>
      </c>
      <c r="L357" s="26"/>
    </row>
    <row r="358" spans="1:12" x14ac:dyDescent="0.3">
      <c r="A358" s="2"/>
      <c r="C358" s="30"/>
      <c r="D358" s="2" t="s">
        <v>15</v>
      </c>
      <c r="E358" s="2">
        <v>4</v>
      </c>
      <c r="F358" s="7">
        <v>500</v>
      </c>
      <c r="G358" s="7">
        <f t="shared" si="78"/>
        <v>2000</v>
      </c>
      <c r="H358" s="2"/>
      <c r="I358" s="26">
        <f>G358*6</f>
        <v>12000</v>
      </c>
      <c r="J358" s="2"/>
      <c r="K358" s="26">
        <f t="shared" si="79"/>
        <v>6000</v>
      </c>
      <c r="L358" s="26"/>
    </row>
    <row r="359" spans="1:12" x14ac:dyDescent="0.3">
      <c r="A359" s="2"/>
      <c r="C359" s="30"/>
      <c r="D359" s="2" t="s">
        <v>4</v>
      </c>
      <c r="E359" s="2">
        <v>4</v>
      </c>
      <c r="F359" s="7">
        <v>200</v>
      </c>
      <c r="G359" s="7">
        <f t="shared" si="78"/>
        <v>800</v>
      </c>
      <c r="H359" s="26"/>
      <c r="I359" s="26">
        <f>G359*6</f>
        <v>4800</v>
      </c>
      <c r="J359" s="2"/>
      <c r="K359" s="26">
        <f t="shared" si="79"/>
        <v>2400</v>
      </c>
      <c r="L359" s="26"/>
    </row>
    <row r="360" spans="1:12" x14ac:dyDescent="0.3">
      <c r="A360" s="2"/>
      <c r="C360" s="30"/>
      <c r="D360" s="2" t="s">
        <v>3</v>
      </c>
      <c r="E360" s="2">
        <v>4</v>
      </c>
      <c r="F360" s="7">
        <v>2000</v>
      </c>
      <c r="G360" s="7">
        <f t="shared" si="78"/>
        <v>8000</v>
      </c>
      <c r="H360" s="26"/>
      <c r="I360" s="26">
        <f>G359*6</f>
        <v>4800</v>
      </c>
      <c r="J360" s="2"/>
      <c r="K360" s="26">
        <f t="shared" si="79"/>
        <v>2400</v>
      </c>
      <c r="L360" s="26"/>
    </row>
    <row r="361" spans="1:12" x14ac:dyDescent="0.3">
      <c r="A361" s="2"/>
      <c r="C361" s="30"/>
      <c r="D361" s="2" t="s">
        <v>14</v>
      </c>
      <c r="E361" s="2">
        <v>4</v>
      </c>
      <c r="F361" s="7">
        <v>17000</v>
      </c>
      <c r="G361" s="7">
        <f t="shared" si="78"/>
        <v>68000</v>
      </c>
      <c r="H361" s="26"/>
      <c r="I361" s="26">
        <f>G361</f>
        <v>68000</v>
      </c>
      <c r="J361" s="2"/>
      <c r="K361" s="26">
        <f t="shared" si="79"/>
        <v>34000</v>
      </c>
      <c r="L361" s="26"/>
    </row>
    <row r="362" spans="1:12" x14ac:dyDescent="0.3">
      <c r="A362" s="2"/>
      <c r="C362" s="30"/>
      <c r="D362" s="2" t="s">
        <v>10</v>
      </c>
      <c r="E362" s="2">
        <v>4</v>
      </c>
      <c r="F362" s="7">
        <v>9000</v>
      </c>
      <c r="G362" s="7">
        <f t="shared" si="78"/>
        <v>36000</v>
      </c>
      <c r="H362" s="26"/>
      <c r="I362" s="26">
        <f>G362</f>
        <v>36000</v>
      </c>
      <c r="J362" s="2"/>
      <c r="K362" s="26">
        <f t="shared" si="79"/>
        <v>18000</v>
      </c>
      <c r="L362" s="26"/>
    </row>
    <row r="363" spans="1:12" ht="15" thickBot="1" x14ac:dyDescent="0.35">
      <c r="A363" s="2"/>
      <c r="D363" s="24" t="s">
        <v>0</v>
      </c>
      <c r="E363" s="8"/>
      <c r="F363" s="7"/>
      <c r="G363" s="23">
        <f>G358+G359+G360+G361+G362+G357</f>
        <v>122800</v>
      </c>
      <c r="H363" s="26"/>
      <c r="I363" s="21">
        <f>I349+I350+I351+I352+I357+I358+I359+I360+I361+I362</f>
        <v>293600</v>
      </c>
      <c r="J363" s="26"/>
      <c r="K363" s="21">
        <f>K349+K350+K351++K352+K357+K358+K359+K360+K361+K362</f>
        <v>146800</v>
      </c>
      <c r="L363" s="21">
        <f>K363</f>
        <v>146800</v>
      </c>
    </row>
    <row r="364" spans="1:12" ht="15" thickTop="1" x14ac:dyDescent="0.3">
      <c r="A364" s="17"/>
      <c r="B364" s="17"/>
      <c r="C364" s="17"/>
      <c r="D364" s="17"/>
      <c r="E364" s="19"/>
      <c r="F364" s="18"/>
      <c r="G364" s="18"/>
      <c r="H364" s="16"/>
      <c r="I364" s="16"/>
      <c r="J364" s="17"/>
      <c r="K364" s="16"/>
      <c r="L364" s="16"/>
    </row>
    <row r="365" spans="1:12" x14ac:dyDescent="0.3">
      <c r="A365" s="2"/>
      <c r="B365" s="2">
        <v>38</v>
      </c>
      <c r="C365" s="163" t="s">
        <v>459</v>
      </c>
      <c r="D365" s="46" t="s">
        <v>433</v>
      </c>
      <c r="E365" s="8">
        <v>1</v>
      </c>
      <c r="F365" s="7"/>
      <c r="G365" s="7"/>
      <c r="H365" s="26">
        <v>5000</v>
      </c>
      <c r="I365" s="20">
        <f>H365*6</f>
        <v>30000</v>
      </c>
      <c r="J365" s="2"/>
      <c r="K365" s="26"/>
      <c r="L365" s="26"/>
    </row>
    <row r="366" spans="1:12" x14ac:dyDescent="0.3">
      <c r="A366" s="2"/>
      <c r="B366" s="2">
        <v>39</v>
      </c>
      <c r="C366" s="46" t="s">
        <v>460</v>
      </c>
      <c r="D366" s="46" t="s">
        <v>433</v>
      </c>
      <c r="E366" s="8">
        <v>1</v>
      </c>
      <c r="F366" s="7"/>
      <c r="G366" s="7"/>
      <c r="H366" s="26">
        <v>5000</v>
      </c>
      <c r="I366" s="20">
        <f t="shared" ref="I366:I404" si="80">H366*6</f>
        <v>30000</v>
      </c>
      <c r="J366" s="2"/>
      <c r="K366" s="26"/>
      <c r="L366" s="26"/>
    </row>
    <row r="367" spans="1:12" x14ac:dyDescent="0.3">
      <c r="A367" s="2"/>
      <c r="B367" s="2">
        <v>40</v>
      </c>
      <c r="C367" s="46" t="s">
        <v>461</v>
      </c>
      <c r="D367" s="46" t="s">
        <v>433</v>
      </c>
      <c r="E367" s="8">
        <v>1</v>
      </c>
      <c r="F367" s="7"/>
      <c r="G367" s="7"/>
      <c r="H367" s="26">
        <v>5000</v>
      </c>
      <c r="I367" s="20">
        <f t="shared" si="80"/>
        <v>30000</v>
      </c>
      <c r="J367" s="2"/>
      <c r="K367" s="26"/>
      <c r="L367" s="26"/>
    </row>
    <row r="368" spans="1:12" x14ac:dyDescent="0.3">
      <c r="A368" s="2"/>
      <c r="B368" s="2">
        <v>41</v>
      </c>
      <c r="C368" s="46" t="s">
        <v>462</v>
      </c>
      <c r="D368" s="46" t="s">
        <v>433</v>
      </c>
      <c r="E368" s="8">
        <v>1</v>
      </c>
      <c r="F368" s="7"/>
      <c r="G368" s="7"/>
      <c r="H368" s="26">
        <v>5000</v>
      </c>
      <c r="I368" s="20">
        <f t="shared" si="80"/>
        <v>30000</v>
      </c>
      <c r="J368" s="2"/>
      <c r="K368" s="26"/>
      <c r="L368" s="26"/>
    </row>
    <row r="369" spans="1:12" x14ac:dyDescent="0.3">
      <c r="A369" s="2"/>
      <c r="B369" s="2">
        <v>42</v>
      </c>
      <c r="C369" s="46" t="s">
        <v>463</v>
      </c>
      <c r="D369" s="46" t="s">
        <v>433</v>
      </c>
      <c r="E369" s="8">
        <v>1</v>
      </c>
      <c r="F369" s="7"/>
      <c r="G369" s="7"/>
      <c r="H369" s="26">
        <v>5000</v>
      </c>
      <c r="I369" s="20">
        <f t="shared" si="80"/>
        <v>30000</v>
      </c>
      <c r="J369" s="2"/>
      <c r="K369" s="26"/>
      <c r="L369" s="26"/>
    </row>
    <row r="370" spans="1:12" x14ac:dyDescent="0.3">
      <c r="A370" s="2"/>
      <c r="B370" s="2">
        <v>43</v>
      </c>
      <c r="C370" s="46" t="s">
        <v>464</v>
      </c>
      <c r="D370" s="46" t="s">
        <v>433</v>
      </c>
      <c r="E370" s="8">
        <v>1</v>
      </c>
      <c r="F370" s="7"/>
      <c r="G370" s="7"/>
      <c r="H370" s="26">
        <v>5000</v>
      </c>
      <c r="I370" s="20">
        <f t="shared" si="80"/>
        <v>30000</v>
      </c>
      <c r="J370" s="2"/>
      <c r="K370" s="26"/>
      <c r="L370" s="26"/>
    </row>
    <row r="371" spans="1:12" x14ac:dyDescent="0.3">
      <c r="A371" s="2"/>
      <c r="B371" s="2">
        <v>44</v>
      </c>
      <c r="C371" s="46" t="s">
        <v>465</v>
      </c>
      <c r="D371" s="46" t="s">
        <v>433</v>
      </c>
      <c r="E371" s="8">
        <v>1</v>
      </c>
      <c r="F371" s="7"/>
      <c r="G371" s="7"/>
      <c r="H371" s="26">
        <v>5000</v>
      </c>
      <c r="I371" s="20">
        <f t="shared" si="80"/>
        <v>30000</v>
      </c>
      <c r="J371" s="2"/>
      <c r="K371" s="26"/>
      <c r="L371" s="26"/>
    </row>
    <row r="372" spans="1:12" x14ac:dyDescent="0.3">
      <c r="A372" s="2"/>
      <c r="B372" s="2">
        <v>45</v>
      </c>
      <c r="C372" s="46" t="s">
        <v>466</v>
      </c>
      <c r="D372" s="46" t="s">
        <v>433</v>
      </c>
      <c r="E372" s="8">
        <v>1</v>
      </c>
      <c r="F372" s="7"/>
      <c r="G372" s="7"/>
      <c r="H372" s="26">
        <v>5000</v>
      </c>
      <c r="I372" s="20">
        <f t="shared" si="80"/>
        <v>30000</v>
      </c>
      <c r="J372" s="2"/>
      <c r="K372" s="26"/>
      <c r="L372" s="26"/>
    </row>
    <row r="373" spans="1:12" x14ac:dyDescent="0.3">
      <c r="A373" s="2"/>
      <c r="B373" s="2">
        <v>46</v>
      </c>
      <c r="C373" s="46" t="s">
        <v>467</v>
      </c>
      <c r="D373" s="46" t="s">
        <v>433</v>
      </c>
      <c r="E373" s="8">
        <v>1</v>
      </c>
      <c r="F373" s="7"/>
      <c r="G373" s="7"/>
      <c r="H373" s="26">
        <v>5000</v>
      </c>
      <c r="I373" s="20">
        <f t="shared" si="80"/>
        <v>30000</v>
      </c>
      <c r="J373" s="2"/>
      <c r="K373" s="26"/>
      <c r="L373" s="26"/>
    </row>
    <row r="374" spans="1:12" x14ac:dyDescent="0.3">
      <c r="A374" s="2"/>
      <c r="B374" s="2">
        <v>47</v>
      </c>
      <c r="C374" s="46" t="s">
        <v>468</v>
      </c>
      <c r="D374" s="46" t="s">
        <v>433</v>
      </c>
      <c r="E374" s="8">
        <v>1</v>
      </c>
      <c r="F374" s="7"/>
      <c r="G374" s="7"/>
      <c r="H374" s="26">
        <v>5000</v>
      </c>
      <c r="I374" s="20">
        <f t="shared" si="80"/>
        <v>30000</v>
      </c>
      <c r="J374" s="2"/>
      <c r="K374" s="26"/>
      <c r="L374" s="26"/>
    </row>
    <row r="375" spans="1:12" x14ac:dyDescent="0.3">
      <c r="A375" s="2"/>
      <c r="B375" s="2">
        <v>48</v>
      </c>
      <c r="C375" s="46" t="s">
        <v>469</v>
      </c>
      <c r="D375" s="46" t="s">
        <v>433</v>
      </c>
      <c r="E375" s="8">
        <v>1</v>
      </c>
      <c r="F375" s="7"/>
      <c r="G375" s="7"/>
      <c r="H375" s="26">
        <v>5000</v>
      </c>
      <c r="I375" s="20">
        <f t="shared" si="80"/>
        <v>30000</v>
      </c>
      <c r="J375" s="2"/>
      <c r="K375" s="26"/>
      <c r="L375" s="26"/>
    </row>
    <row r="376" spans="1:12" x14ac:dyDescent="0.3">
      <c r="A376" s="2"/>
      <c r="B376" s="2">
        <v>49</v>
      </c>
      <c r="C376" s="46" t="s">
        <v>470</v>
      </c>
      <c r="D376" s="46" t="s">
        <v>433</v>
      </c>
      <c r="E376" s="8">
        <v>1</v>
      </c>
      <c r="F376" s="7"/>
      <c r="G376" s="7"/>
      <c r="H376" s="26">
        <v>5000</v>
      </c>
      <c r="I376" s="20">
        <f t="shared" si="80"/>
        <v>30000</v>
      </c>
      <c r="J376" s="2"/>
      <c r="K376" s="26"/>
      <c r="L376" s="26"/>
    </row>
    <row r="377" spans="1:12" x14ac:dyDescent="0.3">
      <c r="A377" s="2"/>
      <c r="B377" s="2">
        <v>50</v>
      </c>
      <c r="C377" s="46" t="s">
        <v>471</v>
      </c>
      <c r="D377" s="46" t="s">
        <v>433</v>
      </c>
      <c r="E377" s="8">
        <v>1</v>
      </c>
      <c r="F377" s="7"/>
      <c r="G377" s="7"/>
      <c r="H377" s="26">
        <v>5000</v>
      </c>
      <c r="I377" s="20">
        <f t="shared" si="80"/>
        <v>30000</v>
      </c>
      <c r="J377" s="2"/>
      <c r="K377" s="26"/>
      <c r="L377" s="26"/>
    </row>
    <row r="378" spans="1:12" x14ac:dyDescent="0.3">
      <c r="A378" s="2"/>
      <c r="B378" s="2">
        <v>51</v>
      </c>
      <c r="C378" s="46" t="s">
        <v>472</v>
      </c>
      <c r="D378" s="46" t="s">
        <v>433</v>
      </c>
      <c r="E378" s="8">
        <v>1</v>
      </c>
      <c r="F378" s="7"/>
      <c r="G378" s="7"/>
      <c r="H378" s="26">
        <v>5000</v>
      </c>
      <c r="I378" s="20">
        <f t="shared" si="80"/>
        <v>30000</v>
      </c>
      <c r="J378" s="2"/>
      <c r="K378" s="26"/>
      <c r="L378" s="26"/>
    </row>
    <row r="379" spans="1:12" x14ac:dyDescent="0.3">
      <c r="A379" s="2"/>
      <c r="B379" s="2">
        <v>52</v>
      </c>
      <c r="C379" s="46" t="s">
        <v>473</v>
      </c>
      <c r="D379" s="46" t="s">
        <v>433</v>
      </c>
      <c r="E379" s="8">
        <v>1</v>
      </c>
      <c r="F379" s="7"/>
      <c r="G379" s="7"/>
      <c r="H379" s="26">
        <v>5000</v>
      </c>
      <c r="I379" s="20">
        <f t="shared" si="80"/>
        <v>30000</v>
      </c>
      <c r="J379" s="2"/>
      <c r="K379" s="26"/>
      <c r="L379" s="26"/>
    </row>
    <row r="380" spans="1:12" x14ac:dyDescent="0.3">
      <c r="A380" s="2"/>
      <c r="B380" s="2">
        <v>53</v>
      </c>
      <c r="C380" s="46" t="s">
        <v>474</v>
      </c>
      <c r="D380" s="46" t="s">
        <v>433</v>
      </c>
      <c r="E380" s="8">
        <v>1</v>
      </c>
      <c r="F380" s="7"/>
      <c r="G380" s="7"/>
      <c r="H380" s="26">
        <v>5000</v>
      </c>
      <c r="I380" s="20">
        <f t="shared" si="80"/>
        <v>30000</v>
      </c>
      <c r="J380" s="2"/>
      <c r="K380" s="26"/>
      <c r="L380" s="26"/>
    </row>
    <row r="381" spans="1:12" x14ac:dyDescent="0.3">
      <c r="A381" s="2"/>
      <c r="B381" s="2">
        <v>54</v>
      </c>
      <c r="C381" s="46" t="s">
        <v>475</v>
      </c>
      <c r="D381" s="46" t="s">
        <v>433</v>
      </c>
      <c r="E381" s="8">
        <v>1</v>
      </c>
      <c r="F381" s="7"/>
      <c r="G381" s="7"/>
      <c r="H381" s="26">
        <v>5000</v>
      </c>
      <c r="I381" s="20">
        <f t="shared" si="80"/>
        <v>30000</v>
      </c>
      <c r="J381" s="2"/>
      <c r="K381" s="26"/>
      <c r="L381" s="26"/>
    </row>
    <row r="382" spans="1:12" x14ac:dyDescent="0.3">
      <c r="A382" s="2"/>
      <c r="B382" s="2">
        <v>55</v>
      </c>
      <c r="C382" s="46" t="s">
        <v>476</v>
      </c>
      <c r="D382" s="46" t="s">
        <v>433</v>
      </c>
      <c r="E382" s="8">
        <v>1</v>
      </c>
      <c r="F382" s="7"/>
      <c r="G382" s="7"/>
      <c r="H382" s="26">
        <v>5000</v>
      </c>
      <c r="I382" s="20">
        <f t="shared" si="80"/>
        <v>30000</v>
      </c>
      <c r="J382" s="2"/>
      <c r="K382" s="26"/>
      <c r="L382" s="26"/>
    </row>
    <row r="383" spans="1:12" x14ac:dyDescent="0.3">
      <c r="A383" s="2"/>
      <c r="B383" s="2">
        <v>56</v>
      </c>
      <c r="C383" s="46" t="s">
        <v>477</v>
      </c>
      <c r="D383" s="46" t="s">
        <v>433</v>
      </c>
      <c r="E383" s="8">
        <v>1</v>
      </c>
      <c r="F383" s="7"/>
      <c r="G383" s="7"/>
      <c r="H383" s="26">
        <v>5000</v>
      </c>
      <c r="I383" s="20">
        <f t="shared" si="80"/>
        <v>30000</v>
      </c>
      <c r="J383" s="2"/>
      <c r="K383" s="26"/>
      <c r="L383" s="26"/>
    </row>
    <row r="384" spans="1:12" x14ac:dyDescent="0.3">
      <c r="A384" s="2"/>
      <c r="B384" s="2">
        <v>57</v>
      </c>
      <c r="C384" s="46" t="s">
        <v>478</v>
      </c>
      <c r="D384" s="46" t="s">
        <v>433</v>
      </c>
      <c r="E384" s="8">
        <v>1</v>
      </c>
      <c r="F384" s="7"/>
      <c r="G384" s="7"/>
      <c r="H384" s="26">
        <v>5000</v>
      </c>
      <c r="I384" s="20">
        <f t="shared" si="80"/>
        <v>30000</v>
      </c>
      <c r="J384" s="2"/>
      <c r="K384" s="26"/>
      <c r="L384" s="26"/>
    </row>
    <row r="385" spans="1:12" x14ac:dyDescent="0.3">
      <c r="A385" s="2"/>
      <c r="B385" s="2">
        <v>58</v>
      </c>
      <c r="C385" s="46" t="s">
        <v>479</v>
      </c>
      <c r="D385" s="46" t="s">
        <v>433</v>
      </c>
      <c r="E385" s="8">
        <v>1</v>
      </c>
      <c r="F385" s="7"/>
      <c r="G385" s="7"/>
      <c r="H385" s="26">
        <v>5000</v>
      </c>
      <c r="I385" s="20">
        <f t="shared" si="80"/>
        <v>30000</v>
      </c>
      <c r="J385" s="2"/>
      <c r="K385" s="26"/>
      <c r="L385" s="26"/>
    </row>
    <row r="386" spans="1:12" x14ac:dyDescent="0.3">
      <c r="A386" s="2"/>
      <c r="B386" s="2">
        <v>59</v>
      </c>
      <c r="C386" s="46" t="s">
        <v>480</v>
      </c>
      <c r="D386" s="46" t="s">
        <v>433</v>
      </c>
      <c r="E386" s="8">
        <v>1</v>
      </c>
      <c r="F386" s="7"/>
      <c r="G386" s="7"/>
      <c r="H386" s="26">
        <v>5000</v>
      </c>
      <c r="I386" s="20">
        <f t="shared" si="80"/>
        <v>30000</v>
      </c>
      <c r="J386" s="2"/>
      <c r="K386" s="26"/>
      <c r="L386" s="26"/>
    </row>
    <row r="387" spans="1:12" x14ac:dyDescent="0.3">
      <c r="A387" s="2"/>
      <c r="B387" s="2">
        <v>60</v>
      </c>
      <c r="C387" s="46" t="s">
        <v>481</v>
      </c>
      <c r="D387" s="46" t="s">
        <v>433</v>
      </c>
      <c r="E387" s="8">
        <v>1</v>
      </c>
      <c r="F387" s="7"/>
      <c r="G387" s="7"/>
      <c r="H387" s="26">
        <v>5000</v>
      </c>
      <c r="I387" s="20">
        <f t="shared" si="80"/>
        <v>30000</v>
      </c>
      <c r="J387" s="2"/>
      <c r="K387" s="26"/>
      <c r="L387" s="26"/>
    </row>
    <row r="388" spans="1:12" x14ac:dyDescent="0.3">
      <c r="A388" s="2"/>
      <c r="B388" s="2">
        <v>61</v>
      </c>
      <c r="C388" s="46" t="s">
        <v>482</v>
      </c>
      <c r="D388" s="46" t="s">
        <v>433</v>
      </c>
      <c r="E388" s="8">
        <v>1</v>
      </c>
      <c r="F388" s="7"/>
      <c r="G388" s="7"/>
      <c r="H388" s="26">
        <v>5000</v>
      </c>
      <c r="I388" s="20">
        <f t="shared" si="80"/>
        <v>30000</v>
      </c>
      <c r="J388" s="2"/>
      <c r="K388" s="26"/>
      <c r="L388" s="26"/>
    </row>
    <row r="389" spans="1:12" x14ac:dyDescent="0.3">
      <c r="A389" s="2"/>
      <c r="B389" s="2">
        <v>62</v>
      </c>
      <c r="C389" s="46" t="s">
        <v>483</v>
      </c>
      <c r="D389" s="46" t="s">
        <v>433</v>
      </c>
      <c r="E389" s="8">
        <v>1</v>
      </c>
      <c r="F389" s="7"/>
      <c r="G389" s="7"/>
      <c r="H389" s="26">
        <v>5000</v>
      </c>
      <c r="I389" s="20">
        <f t="shared" si="80"/>
        <v>30000</v>
      </c>
      <c r="J389" s="2"/>
      <c r="K389" s="26"/>
      <c r="L389" s="26"/>
    </row>
    <row r="390" spans="1:12" x14ac:dyDescent="0.3">
      <c r="A390" s="2"/>
      <c r="B390" s="2">
        <v>63</v>
      </c>
      <c r="C390" s="46" t="s">
        <v>484</v>
      </c>
      <c r="D390" s="46" t="s">
        <v>433</v>
      </c>
      <c r="E390" s="8">
        <v>1</v>
      </c>
      <c r="F390" s="7"/>
      <c r="G390" s="7"/>
      <c r="H390" s="26">
        <v>5000</v>
      </c>
      <c r="I390" s="20">
        <f t="shared" si="80"/>
        <v>30000</v>
      </c>
      <c r="J390" s="2"/>
      <c r="K390" s="26"/>
      <c r="L390" s="26"/>
    </row>
    <row r="391" spans="1:12" x14ac:dyDescent="0.3">
      <c r="A391" s="2"/>
      <c r="B391" s="2">
        <v>64</v>
      </c>
      <c r="C391" s="46" t="s">
        <v>485</v>
      </c>
      <c r="D391" s="46" t="s">
        <v>433</v>
      </c>
      <c r="E391" s="8">
        <v>1</v>
      </c>
      <c r="F391" s="7"/>
      <c r="G391" s="7"/>
      <c r="H391" s="26">
        <v>5000</v>
      </c>
      <c r="I391" s="20">
        <f t="shared" si="80"/>
        <v>30000</v>
      </c>
      <c r="J391" s="2"/>
      <c r="K391" s="26"/>
      <c r="L391" s="26"/>
    </row>
    <row r="392" spans="1:12" x14ac:dyDescent="0.3">
      <c r="A392" s="2"/>
      <c r="B392" s="2">
        <v>65</v>
      </c>
      <c r="C392" s="46" t="s">
        <v>486</v>
      </c>
      <c r="D392" s="46" t="s">
        <v>433</v>
      </c>
      <c r="E392" s="8">
        <v>1</v>
      </c>
      <c r="F392" s="7"/>
      <c r="G392" s="7"/>
      <c r="H392" s="26">
        <v>5000</v>
      </c>
      <c r="I392" s="20">
        <f t="shared" si="80"/>
        <v>30000</v>
      </c>
      <c r="J392" s="2"/>
      <c r="K392" s="26"/>
      <c r="L392" s="26"/>
    </row>
    <row r="393" spans="1:12" x14ac:dyDescent="0.3">
      <c r="A393" s="2"/>
      <c r="B393" s="2">
        <v>66</v>
      </c>
      <c r="C393" s="46" t="s">
        <v>487</v>
      </c>
      <c r="D393" s="46" t="s">
        <v>433</v>
      </c>
      <c r="E393" s="8">
        <v>1</v>
      </c>
      <c r="F393" s="7"/>
      <c r="G393" s="7"/>
      <c r="H393" s="26">
        <v>5000</v>
      </c>
      <c r="I393" s="20">
        <f t="shared" si="80"/>
        <v>30000</v>
      </c>
      <c r="J393" s="2"/>
      <c r="K393" s="26"/>
      <c r="L393" s="26"/>
    </row>
    <row r="394" spans="1:12" x14ac:dyDescent="0.3">
      <c r="A394" s="2"/>
      <c r="B394" s="2">
        <v>67</v>
      </c>
      <c r="C394" s="46" t="s">
        <v>488</v>
      </c>
      <c r="D394" s="46" t="s">
        <v>433</v>
      </c>
      <c r="E394" s="8">
        <v>1</v>
      </c>
      <c r="F394" s="7"/>
      <c r="G394" s="7"/>
      <c r="H394" s="26">
        <v>5000</v>
      </c>
      <c r="I394" s="20">
        <f t="shared" si="80"/>
        <v>30000</v>
      </c>
      <c r="J394" s="2"/>
      <c r="K394" s="26"/>
      <c r="L394" s="26"/>
    </row>
    <row r="395" spans="1:12" x14ac:dyDescent="0.3">
      <c r="A395" s="2"/>
      <c r="B395" s="2">
        <v>68</v>
      </c>
      <c r="C395" s="46" t="s">
        <v>489</v>
      </c>
      <c r="D395" s="46" t="s">
        <v>433</v>
      </c>
      <c r="E395" s="8">
        <v>1</v>
      </c>
      <c r="F395" s="7"/>
      <c r="G395" s="7"/>
      <c r="H395" s="26">
        <v>5000</v>
      </c>
      <c r="I395" s="20">
        <f t="shared" si="80"/>
        <v>30000</v>
      </c>
      <c r="J395" s="2"/>
      <c r="K395" s="26"/>
      <c r="L395" s="26"/>
    </row>
    <row r="396" spans="1:12" x14ac:dyDescent="0.3">
      <c r="A396" s="2"/>
      <c r="B396" s="2">
        <v>69</v>
      </c>
      <c r="C396" s="46" t="s">
        <v>490</v>
      </c>
      <c r="D396" s="46" t="s">
        <v>433</v>
      </c>
      <c r="E396" s="8">
        <v>1</v>
      </c>
      <c r="F396" s="7"/>
      <c r="G396" s="7"/>
      <c r="H396" s="26">
        <v>5000</v>
      </c>
      <c r="I396" s="20">
        <f t="shared" si="80"/>
        <v>30000</v>
      </c>
      <c r="J396" s="2"/>
      <c r="K396" s="26"/>
      <c r="L396" s="26"/>
    </row>
    <row r="397" spans="1:12" x14ac:dyDescent="0.3">
      <c r="A397" s="2"/>
      <c r="B397" s="2">
        <v>70</v>
      </c>
      <c r="C397" s="46" t="s">
        <v>491</v>
      </c>
      <c r="D397" s="46" t="s">
        <v>433</v>
      </c>
      <c r="E397" s="8">
        <v>1</v>
      </c>
      <c r="F397" s="7"/>
      <c r="G397" s="7"/>
      <c r="H397" s="26">
        <v>5000</v>
      </c>
      <c r="I397" s="20">
        <f t="shared" si="80"/>
        <v>30000</v>
      </c>
      <c r="J397" s="2"/>
      <c r="K397" s="26"/>
      <c r="L397" s="26"/>
    </row>
    <row r="398" spans="1:12" x14ac:dyDescent="0.3">
      <c r="A398" s="2"/>
      <c r="B398" s="2">
        <v>71</v>
      </c>
      <c r="C398" s="46" t="s">
        <v>492</v>
      </c>
      <c r="D398" s="46" t="s">
        <v>433</v>
      </c>
      <c r="E398" s="8">
        <v>1</v>
      </c>
      <c r="F398" s="7"/>
      <c r="G398" s="7"/>
      <c r="H398" s="26">
        <v>5000</v>
      </c>
      <c r="I398" s="20">
        <f t="shared" si="80"/>
        <v>30000</v>
      </c>
      <c r="J398" s="2"/>
      <c r="K398" s="26"/>
      <c r="L398" s="26"/>
    </row>
    <row r="399" spans="1:12" x14ac:dyDescent="0.3">
      <c r="A399" s="2"/>
      <c r="B399" s="2">
        <v>72</v>
      </c>
      <c r="C399" s="46" t="s">
        <v>493</v>
      </c>
      <c r="D399" s="46" t="s">
        <v>433</v>
      </c>
      <c r="E399" s="8">
        <v>1</v>
      </c>
      <c r="F399" s="7"/>
      <c r="G399" s="7"/>
      <c r="H399" s="26">
        <v>5000</v>
      </c>
      <c r="I399" s="20">
        <f t="shared" si="80"/>
        <v>30000</v>
      </c>
      <c r="J399" s="2"/>
      <c r="K399" s="26"/>
      <c r="L399" s="26"/>
    </row>
    <row r="400" spans="1:12" x14ac:dyDescent="0.3">
      <c r="A400" s="2"/>
      <c r="B400" s="2">
        <v>73</v>
      </c>
      <c r="C400" s="46" t="s">
        <v>494</v>
      </c>
      <c r="D400" s="46" t="s">
        <v>433</v>
      </c>
      <c r="E400" s="8">
        <v>1</v>
      </c>
      <c r="F400" s="7"/>
      <c r="G400" s="7"/>
      <c r="H400" s="26">
        <v>5000</v>
      </c>
      <c r="I400" s="20">
        <f t="shared" si="80"/>
        <v>30000</v>
      </c>
      <c r="J400" s="2"/>
      <c r="K400" s="26"/>
      <c r="L400" s="26"/>
    </row>
    <row r="401" spans="1:12" x14ac:dyDescent="0.3">
      <c r="A401" s="2"/>
      <c r="B401" s="2">
        <v>74</v>
      </c>
      <c r="C401" s="46" t="s">
        <v>495</v>
      </c>
      <c r="D401" s="46" t="s">
        <v>433</v>
      </c>
      <c r="E401" s="8">
        <v>1</v>
      </c>
      <c r="F401" s="7"/>
      <c r="G401" s="7"/>
      <c r="H401" s="26">
        <v>5000</v>
      </c>
      <c r="I401" s="20">
        <f t="shared" si="80"/>
        <v>30000</v>
      </c>
      <c r="J401" s="2"/>
      <c r="K401" s="26"/>
      <c r="L401" s="26"/>
    </row>
    <row r="402" spans="1:12" x14ac:dyDescent="0.3">
      <c r="A402" s="2"/>
      <c r="B402" s="2">
        <v>75</v>
      </c>
      <c r="C402" s="46" t="s">
        <v>496</v>
      </c>
      <c r="D402" s="46" t="s">
        <v>433</v>
      </c>
      <c r="E402" s="8">
        <v>1</v>
      </c>
      <c r="F402" s="7"/>
      <c r="G402" s="7"/>
      <c r="H402" s="26">
        <v>5000</v>
      </c>
      <c r="I402" s="20">
        <f t="shared" si="80"/>
        <v>30000</v>
      </c>
      <c r="J402" s="2"/>
      <c r="K402" s="26"/>
      <c r="L402" s="26"/>
    </row>
    <row r="403" spans="1:12" x14ac:dyDescent="0.3">
      <c r="A403" s="2"/>
      <c r="B403" s="2">
        <v>76</v>
      </c>
      <c r="C403" s="46" t="s">
        <v>497</v>
      </c>
      <c r="D403" s="46" t="s">
        <v>433</v>
      </c>
      <c r="E403" s="8">
        <v>1</v>
      </c>
      <c r="F403" s="7"/>
      <c r="G403" s="7"/>
      <c r="H403" s="26">
        <v>5000</v>
      </c>
      <c r="I403" s="20">
        <f t="shared" si="80"/>
        <v>30000</v>
      </c>
      <c r="J403" s="2"/>
      <c r="K403" s="26"/>
      <c r="L403" s="26"/>
    </row>
    <row r="404" spans="1:12" x14ac:dyDescent="0.3">
      <c r="A404" s="2"/>
      <c r="B404" s="2">
        <v>77</v>
      </c>
      <c r="C404" s="46" t="s">
        <v>498</v>
      </c>
      <c r="D404" s="46" t="s">
        <v>433</v>
      </c>
      <c r="E404" s="8">
        <v>1</v>
      </c>
      <c r="F404" s="7"/>
      <c r="G404" s="7"/>
      <c r="H404" s="26">
        <v>5000</v>
      </c>
      <c r="I404" s="20">
        <f t="shared" si="80"/>
        <v>30000</v>
      </c>
      <c r="J404" s="2"/>
      <c r="K404" s="26"/>
      <c r="L404" s="26"/>
    </row>
    <row r="405" spans="1:12" x14ac:dyDescent="0.3">
      <c r="A405" s="2"/>
      <c r="C405" s="46"/>
      <c r="D405" s="46" t="s">
        <v>499</v>
      </c>
      <c r="E405" s="8"/>
      <c r="F405" s="7"/>
      <c r="G405" s="7"/>
      <c r="H405" s="26"/>
      <c r="I405" s="20"/>
      <c r="J405" s="2"/>
      <c r="K405" s="26"/>
      <c r="L405" s="26"/>
    </row>
    <row r="406" spans="1:12" x14ac:dyDescent="0.3">
      <c r="A406" s="2"/>
      <c r="C406" s="46"/>
      <c r="D406" s="46" t="s">
        <v>500</v>
      </c>
      <c r="E406" s="8"/>
      <c r="F406" s="7"/>
      <c r="G406" s="7"/>
      <c r="H406" s="26"/>
      <c r="I406" s="20"/>
      <c r="J406" s="2"/>
      <c r="K406" s="26"/>
      <c r="L406" s="26"/>
    </row>
    <row r="407" spans="1:12" x14ac:dyDescent="0.3">
      <c r="A407" s="2"/>
      <c r="C407" s="46"/>
      <c r="D407" s="46" t="s">
        <v>501</v>
      </c>
      <c r="E407" s="8"/>
      <c r="F407" s="7"/>
      <c r="G407" s="7"/>
      <c r="H407" s="26"/>
      <c r="I407" s="20"/>
      <c r="J407" s="2"/>
      <c r="K407" s="26"/>
      <c r="L407" s="26"/>
    </row>
    <row r="408" spans="1:12" x14ac:dyDescent="0.3">
      <c r="A408" s="2"/>
      <c r="C408" s="46"/>
      <c r="D408" s="46" t="s">
        <v>502</v>
      </c>
      <c r="E408" s="8"/>
      <c r="F408" s="7"/>
      <c r="G408" s="7"/>
      <c r="H408" s="26"/>
      <c r="I408" s="20"/>
      <c r="J408" s="2"/>
      <c r="K408" s="26"/>
      <c r="L408" s="26"/>
    </row>
    <row r="409" spans="1:12" x14ac:dyDescent="0.3">
      <c r="A409" s="2"/>
      <c r="C409" s="46"/>
      <c r="D409" s="46" t="s">
        <v>503</v>
      </c>
      <c r="E409" s="8"/>
      <c r="F409" s="7"/>
      <c r="G409" s="7"/>
      <c r="H409" s="26"/>
      <c r="I409" s="20"/>
      <c r="J409" s="2"/>
      <c r="K409" s="26"/>
      <c r="L409" s="26"/>
    </row>
    <row r="410" spans="1:12" x14ac:dyDescent="0.3">
      <c r="A410" s="2"/>
      <c r="C410" s="46"/>
      <c r="D410" s="46" t="s">
        <v>504</v>
      </c>
      <c r="E410" s="8"/>
      <c r="F410" s="7"/>
      <c r="G410" s="7"/>
      <c r="H410" s="26"/>
      <c r="I410" s="20"/>
      <c r="J410" s="2"/>
      <c r="K410" s="26"/>
      <c r="L410" s="26"/>
    </row>
    <row r="411" spans="1:12" x14ac:dyDescent="0.3">
      <c r="A411" s="2"/>
      <c r="C411" s="46"/>
      <c r="D411" s="46" t="s">
        <v>505</v>
      </c>
      <c r="E411" s="8"/>
      <c r="F411" s="7"/>
      <c r="G411" s="7"/>
      <c r="H411" s="26"/>
      <c r="I411" s="20"/>
      <c r="J411" s="2"/>
      <c r="K411" s="26"/>
      <c r="L411" s="26"/>
    </row>
    <row r="412" spans="1:12" x14ac:dyDescent="0.3">
      <c r="A412" s="2"/>
      <c r="C412" s="46"/>
      <c r="D412" s="46" t="s">
        <v>506</v>
      </c>
      <c r="E412" s="8"/>
      <c r="F412" s="7"/>
      <c r="G412" s="7"/>
      <c r="H412" s="26"/>
      <c r="I412" s="20"/>
      <c r="J412" s="2"/>
      <c r="K412" s="26"/>
      <c r="L412" s="26"/>
    </row>
    <row r="413" spans="1:12" x14ac:dyDescent="0.3">
      <c r="A413" s="2"/>
      <c r="C413" s="46"/>
      <c r="D413" s="46" t="s">
        <v>507</v>
      </c>
      <c r="E413" s="8"/>
      <c r="F413" s="7"/>
      <c r="G413" s="7"/>
      <c r="H413" s="26"/>
      <c r="I413" s="20"/>
      <c r="J413" s="2"/>
      <c r="K413" s="26"/>
      <c r="L413" s="26"/>
    </row>
    <row r="414" spans="1:12" x14ac:dyDescent="0.3">
      <c r="A414" s="2"/>
      <c r="C414" s="46"/>
      <c r="D414" s="46" t="s">
        <v>508</v>
      </c>
      <c r="E414" s="8"/>
      <c r="F414" s="7"/>
      <c r="G414" s="7"/>
      <c r="H414" s="26"/>
      <c r="I414" s="20"/>
      <c r="J414" s="2"/>
      <c r="K414" s="26"/>
      <c r="L414" s="26"/>
    </row>
    <row r="415" spans="1:12" x14ac:dyDescent="0.3">
      <c r="A415" s="2"/>
      <c r="C415" s="46"/>
      <c r="D415" s="46" t="s">
        <v>509</v>
      </c>
      <c r="E415" s="8"/>
      <c r="F415" s="7"/>
      <c r="G415" s="7"/>
      <c r="H415" s="26"/>
      <c r="I415" s="20"/>
      <c r="J415" s="2"/>
      <c r="K415" s="26"/>
      <c r="L415" s="26"/>
    </row>
    <row r="416" spans="1:12" x14ac:dyDescent="0.3">
      <c r="A416" s="2"/>
      <c r="C416" s="46"/>
      <c r="D416" s="46" t="s">
        <v>510</v>
      </c>
      <c r="E416" s="8"/>
      <c r="F416" s="7"/>
      <c r="G416" s="7"/>
      <c r="H416" s="26"/>
      <c r="I416" s="20"/>
      <c r="J416" s="2"/>
      <c r="K416" s="26"/>
      <c r="L416" s="26"/>
    </row>
    <row r="417" spans="1:12" x14ac:dyDescent="0.3">
      <c r="A417" s="2"/>
      <c r="C417" s="46"/>
      <c r="D417" s="46" t="s">
        <v>511</v>
      </c>
      <c r="E417" s="8"/>
      <c r="F417" s="7"/>
      <c r="G417" s="7"/>
      <c r="H417" s="26"/>
      <c r="I417" s="20"/>
      <c r="J417" s="2"/>
      <c r="K417" s="26"/>
      <c r="L417" s="26"/>
    </row>
    <row r="418" spans="1:12" x14ac:dyDescent="0.3">
      <c r="A418" s="2"/>
      <c r="D418" s="2" t="s">
        <v>16</v>
      </c>
      <c r="E418" s="8">
        <v>40</v>
      </c>
      <c r="F418" s="7">
        <v>4000</v>
      </c>
      <c r="G418" s="7">
        <f t="shared" ref="G418:G423" si="81">E418*F418</f>
        <v>160000</v>
      </c>
      <c r="H418" s="2"/>
      <c r="I418" s="26">
        <f>G418*6</f>
        <v>960000</v>
      </c>
      <c r="J418" s="2"/>
      <c r="K418" s="26"/>
      <c r="L418" s="26"/>
    </row>
    <row r="419" spans="1:12" x14ac:dyDescent="0.3">
      <c r="A419" s="2"/>
      <c r="D419" s="2" t="s">
        <v>15</v>
      </c>
      <c r="E419" s="8">
        <v>40</v>
      </c>
      <c r="F419" s="7">
        <v>500</v>
      </c>
      <c r="G419" s="7">
        <f t="shared" si="81"/>
        <v>20000</v>
      </c>
      <c r="H419" s="2"/>
      <c r="I419" s="26">
        <f>G419*6</f>
        <v>120000</v>
      </c>
      <c r="J419" s="2"/>
      <c r="K419" s="26"/>
      <c r="L419" s="26"/>
    </row>
    <row r="420" spans="1:12" x14ac:dyDescent="0.3">
      <c r="A420" s="2"/>
      <c r="D420" s="2" t="s">
        <v>56</v>
      </c>
      <c r="E420" s="8">
        <v>40</v>
      </c>
      <c r="F420" s="7">
        <v>200</v>
      </c>
      <c r="G420" s="7">
        <f t="shared" si="81"/>
        <v>8000</v>
      </c>
      <c r="H420" s="2"/>
      <c r="I420" s="26">
        <f>G420*6</f>
        <v>48000</v>
      </c>
      <c r="J420" s="2"/>
      <c r="K420" s="26"/>
      <c r="L420" s="26"/>
    </row>
    <row r="421" spans="1:12" x14ac:dyDescent="0.3">
      <c r="A421" s="2"/>
      <c r="D421" s="2" t="s">
        <v>3</v>
      </c>
      <c r="E421" s="8">
        <v>40</v>
      </c>
      <c r="F421" s="7">
        <v>2000</v>
      </c>
      <c r="G421" s="7">
        <f t="shared" si="81"/>
        <v>80000</v>
      </c>
      <c r="H421" s="2"/>
      <c r="I421" s="26">
        <f>G421*6</f>
        <v>480000</v>
      </c>
      <c r="J421" s="2"/>
      <c r="K421" s="26"/>
      <c r="L421" s="26"/>
    </row>
    <row r="422" spans="1:12" x14ac:dyDescent="0.3">
      <c r="A422" s="2"/>
      <c r="D422" s="2" t="s">
        <v>14</v>
      </c>
      <c r="E422" s="8">
        <v>40</v>
      </c>
      <c r="F422" s="7">
        <v>17000</v>
      </c>
      <c r="G422" s="7">
        <f t="shared" si="81"/>
        <v>680000</v>
      </c>
      <c r="H422" s="2"/>
      <c r="I422" s="26">
        <f>G422</f>
        <v>680000</v>
      </c>
      <c r="J422" s="2"/>
      <c r="K422" s="26"/>
      <c r="L422" s="26"/>
    </row>
    <row r="423" spans="1:12" x14ac:dyDescent="0.3">
      <c r="A423" s="2"/>
      <c r="D423" s="2" t="s">
        <v>10</v>
      </c>
      <c r="E423" s="8">
        <v>40</v>
      </c>
      <c r="F423" s="7">
        <v>9000</v>
      </c>
      <c r="G423" s="7">
        <f t="shared" si="81"/>
        <v>360000</v>
      </c>
      <c r="H423" s="2"/>
      <c r="I423" s="26">
        <f>G423</f>
        <v>360000</v>
      </c>
      <c r="J423" s="2"/>
      <c r="K423" s="26"/>
      <c r="L423" s="26"/>
    </row>
    <row r="424" spans="1:12" ht="15" thickBot="1" x14ac:dyDescent="0.35">
      <c r="A424" s="2"/>
      <c r="D424" s="24" t="s">
        <v>0</v>
      </c>
      <c r="E424" s="8"/>
      <c r="F424" s="7"/>
      <c r="G424" s="23">
        <f>G419+G420+G421+G422+G423</f>
        <v>1148000</v>
      </c>
      <c r="H424" s="2"/>
      <c r="I424" s="21">
        <f>I365+I366+I367+I368+I369+I370+I371+I372+I373+I374+I375+I376+I377+I378+I379+I380+I381+I382+I383+I384+I385+I386+I387+I388+I389+I390+I391+I392+I393+I394+I395+I396+I397+I398+I399+I400+I401+I402+I403+I404+I418+I419+I420+I421+I422+I423</f>
        <v>3848000</v>
      </c>
      <c r="J424" s="2"/>
      <c r="K424" s="26"/>
      <c r="L424" s="21">
        <f>I424</f>
        <v>3848000</v>
      </c>
    </row>
    <row r="425" spans="1:12" ht="15" thickTop="1" x14ac:dyDescent="0.3">
      <c r="A425" s="17"/>
      <c r="B425" s="17"/>
      <c r="C425" s="17"/>
      <c r="D425" s="17"/>
      <c r="E425" s="19"/>
      <c r="F425" s="18"/>
      <c r="G425" s="18"/>
      <c r="H425" s="16"/>
      <c r="I425" s="16"/>
      <c r="J425" s="17"/>
      <c r="K425" s="16"/>
      <c r="L425" s="16"/>
    </row>
    <row r="426" spans="1:12" x14ac:dyDescent="0.3">
      <c r="A426" s="2"/>
      <c r="B426" s="2">
        <v>78</v>
      </c>
      <c r="C426" s="2" t="s">
        <v>512</v>
      </c>
      <c r="D426" s="2" t="s">
        <v>2050</v>
      </c>
      <c r="E426" s="8">
        <v>1</v>
      </c>
      <c r="F426" s="7"/>
      <c r="G426" s="7"/>
      <c r="H426" s="26">
        <v>2000</v>
      </c>
      <c r="I426" s="20">
        <f t="shared" ref="I426:I475" si="82">H426*6</f>
        <v>12000</v>
      </c>
      <c r="J426" s="2"/>
      <c r="K426" s="26"/>
      <c r="L426" s="26"/>
    </row>
    <row r="427" spans="1:12" x14ac:dyDescent="0.3">
      <c r="A427" s="2"/>
      <c r="B427" s="2">
        <v>79</v>
      </c>
      <c r="C427" s="2" t="s">
        <v>513</v>
      </c>
      <c r="D427" s="2" t="s">
        <v>2050</v>
      </c>
      <c r="E427" s="8">
        <v>1</v>
      </c>
      <c r="F427" s="7"/>
      <c r="G427" s="7"/>
      <c r="H427" s="26">
        <v>2000</v>
      </c>
      <c r="I427" s="20">
        <f t="shared" si="82"/>
        <v>12000</v>
      </c>
      <c r="J427" s="2"/>
      <c r="K427" s="26"/>
      <c r="L427" s="26"/>
    </row>
    <row r="428" spans="1:12" x14ac:dyDescent="0.3">
      <c r="A428" s="2"/>
      <c r="B428" s="2">
        <v>80</v>
      </c>
      <c r="C428" s="2" t="s">
        <v>514</v>
      </c>
      <c r="D428" s="2" t="s">
        <v>2050</v>
      </c>
      <c r="E428" s="8">
        <v>1</v>
      </c>
      <c r="F428" s="7"/>
      <c r="G428" s="7"/>
      <c r="H428" s="26">
        <v>2000</v>
      </c>
      <c r="I428" s="20">
        <f t="shared" si="82"/>
        <v>12000</v>
      </c>
      <c r="J428" s="2"/>
      <c r="K428" s="26"/>
      <c r="L428" s="26"/>
    </row>
    <row r="429" spans="1:12" x14ac:dyDescent="0.3">
      <c r="A429" s="2"/>
      <c r="B429" s="2">
        <v>81</v>
      </c>
      <c r="C429" s="2" t="s">
        <v>515</v>
      </c>
      <c r="D429" s="2" t="s">
        <v>2050</v>
      </c>
      <c r="E429" s="8">
        <v>1</v>
      </c>
      <c r="F429" s="7"/>
      <c r="G429" s="7"/>
      <c r="H429" s="26">
        <v>2000</v>
      </c>
      <c r="I429" s="20">
        <f t="shared" si="82"/>
        <v>12000</v>
      </c>
      <c r="J429" s="2"/>
      <c r="K429" s="26"/>
      <c r="L429" s="26"/>
    </row>
    <row r="430" spans="1:12" x14ac:dyDescent="0.3">
      <c r="A430" s="2"/>
      <c r="B430" s="2">
        <v>82</v>
      </c>
      <c r="C430" s="2" t="s">
        <v>516</v>
      </c>
      <c r="D430" s="2" t="s">
        <v>2050</v>
      </c>
      <c r="E430" s="8">
        <v>1</v>
      </c>
      <c r="F430" s="7"/>
      <c r="G430" s="7"/>
      <c r="H430" s="26">
        <v>2000</v>
      </c>
      <c r="I430" s="20">
        <f t="shared" si="82"/>
        <v>12000</v>
      </c>
      <c r="J430" s="2"/>
      <c r="K430" s="26"/>
      <c r="L430" s="26"/>
    </row>
    <row r="431" spans="1:12" x14ac:dyDescent="0.3">
      <c r="A431" s="2"/>
      <c r="B431" s="2">
        <v>83</v>
      </c>
      <c r="C431" s="2" t="s">
        <v>517</v>
      </c>
      <c r="D431" s="2" t="s">
        <v>2050</v>
      </c>
      <c r="E431" s="8">
        <v>1</v>
      </c>
      <c r="F431" s="7"/>
      <c r="G431" s="7"/>
      <c r="H431" s="26">
        <v>2000</v>
      </c>
      <c r="I431" s="20">
        <f t="shared" si="82"/>
        <v>12000</v>
      </c>
      <c r="J431" s="2"/>
      <c r="K431" s="26"/>
      <c r="L431" s="26"/>
    </row>
    <row r="432" spans="1:12" x14ac:dyDescent="0.3">
      <c r="A432" s="2"/>
      <c r="B432" s="2">
        <v>84</v>
      </c>
      <c r="C432" s="2" t="s">
        <v>518</v>
      </c>
      <c r="D432" s="2" t="s">
        <v>2050</v>
      </c>
      <c r="E432" s="8">
        <v>1</v>
      </c>
      <c r="F432" s="7"/>
      <c r="G432" s="7"/>
      <c r="H432" s="26">
        <v>2000</v>
      </c>
      <c r="I432" s="20">
        <f t="shared" si="82"/>
        <v>12000</v>
      </c>
      <c r="J432" s="2"/>
      <c r="K432" s="26"/>
      <c r="L432" s="26"/>
    </row>
    <row r="433" spans="1:12" x14ac:dyDescent="0.3">
      <c r="A433" s="2"/>
      <c r="B433" s="2">
        <v>85</v>
      </c>
      <c r="C433" s="2" t="s">
        <v>519</v>
      </c>
      <c r="D433" s="2" t="s">
        <v>2050</v>
      </c>
      <c r="E433" s="8">
        <v>1</v>
      </c>
      <c r="F433" s="7"/>
      <c r="G433" s="7"/>
      <c r="H433" s="26">
        <v>2000</v>
      </c>
      <c r="I433" s="20">
        <f t="shared" si="82"/>
        <v>12000</v>
      </c>
      <c r="J433" s="2"/>
      <c r="K433" s="26"/>
      <c r="L433" s="26"/>
    </row>
    <row r="434" spans="1:12" x14ac:dyDescent="0.3">
      <c r="A434" s="2"/>
      <c r="B434" s="2">
        <v>86</v>
      </c>
      <c r="C434" s="2" t="s">
        <v>520</v>
      </c>
      <c r="D434" s="2" t="s">
        <v>2050</v>
      </c>
      <c r="E434" s="8">
        <v>1</v>
      </c>
      <c r="F434" s="7"/>
      <c r="G434" s="7"/>
      <c r="H434" s="26">
        <v>2000</v>
      </c>
      <c r="I434" s="20">
        <f t="shared" si="82"/>
        <v>12000</v>
      </c>
      <c r="J434" s="2"/>
      <c r="K434" s="26"/>
      <c r="L434" s="26"/>
    </row>
    <row r="435" spans="1:12" x14ac:dyDescent="0.3">
      <c r="A435" s="2"/>
      <c r="B435" s="2">
        <v>87</v>
      </c>
      <c r="C435" s="2" t="s">
        <v>521</v>
      </c>
      <c r="D435" s="2" t="s">
        <v>2050</v>
      </c>
      <c r="E435" s="8">
        <v>1</v>
      </c>
      <c r="F435" s="7"/>
      <c r="G435" s="7"/>
      <c r="H435" s="26">
        <v>2000</v>
      </c>
      <c r="I435" s="20">
        <f t="shared" si="82"/>
        <v>12000</v>
      </c>
      <c r="J435" s="2"/>
      <c r="K435" s="26"/>
      <c r="L435" s="26"/>
    </row>
    <row r="436" spans="1:12" x14ac:dyDescent="0.3">
      <c r="A436" s="2"/>
      <c r="B436" s="2">
        <v>88</v>
      </c>
      <c r="C436" s="2" t="s">
        <v>522</v>
      </c>
      <c r="D436" s="2" t="s">
        <v>2050</v>
      </c>
      <c r="E436" s="8">
        <v>1</v>
      </c>
      <c r="F436" s="7"/>
      <c r="G436" s="7"/>
      <c r="H436" s="26">
        <v>2000</v>
      </c>
      <c r="I436" s="20">
        <f t="shared" si="82"/>
        <v>12000</v>
      </c>
      <c r="J436" s="2"/>
      <c r="K436" s="26"/>
      <c r="L436" s="26"/>
    </row>
    <row r="437" spans="1:12" x14ac:dyDescent="0.3">
      <c r="A437" s="2"/>
      <c r="B437" s="2">
        <v>89</v>
      </c>
      <c r="C437" s="2" t="s">
        <v>523</v>
      </c>
      <c r="D437" s="2" t="s">
        <v>2050</v>
      </c>
      <c r="E437" s="8">
        <v>1</v>
      </c>
      <c r="F437" s="7"/>
      <c r="G437" s="7"/>
      <c r="H437" s="26">
        <v>2000</v>
      </c>
      <c r="I437" s="20">
        <f t="shared" si="82"/>
        <v>12000</v>
      </c>
      <c r="J437" s="2"/>
      <c r="K437" s="26"/>
      <c r="L437" s="26"/>
    </row>
    <row r="438" spans="1:12" x14ac:dyDescent="0.3">
      <c r="A438" s="2"/>
      <c r="B438" s="2">
        <v>90</v>
      </c>
      <c r="C438" s="2" t="s">
        <v>524</v>
      </c>
      <c r="D438" s="2" t="s">
        <v>2050</v>
      </c>
      <c r="E438" s="8">
        <v>1</v>
      </c>
      <c r="F438" s="7"/>
      <c r="G438" s="7"/>
      <c r="H438" s="26">
        <v>2000</v>
      </c>
      <c r="I438" s="20">
        <f t="shared" si="82"/>
        <v>12000</v>
      </c>
      <c r="J438" s="2"/>
      <c r="K438" s="26"/>
      <c r="L438" s="26"/>
    </row>
    <row r="439" spans="1:12" x14ac:dyDescent="0.3">
      <c r="A439" s="2"/>
      <c r="B439" s="2">
        <v>91</v>
      </c>
      <c r="C439" s="2" t="s">
        <v>525</v>
      </c>
      <c r="D439" s="2" t="s">
        <v>2050</v>
      </c>
      <c r="E439" s="8">
        <v>1</v>
      </c>
      <c r="F439" s="7"/>
      <c r="G439" s="7"/>
      <c r="H439" s="26">
        <v>2000</v>
      </c>
      <c r="I439" s="20">
        <f t="shared" si="82"/>
        <v>12000</v>
      </c>
      <c r="J439" s="2"/>
      <c r="K439" s="26"/>
      <c r="L439" s="26"/>
    </row>
    <row r="440" spans="1:12" x14ac:dyDescent="0.3">
      <c r="A440" s="2"/>
      <c r="B440" s="2">
        <v>92</v>
      </c>
      <c r="C440" s="2" t="s">
        <v>526</v>
      </c>
      <c r="D440" s="2" t="s">
        <v>2050</v>
      </c>
      <c r="E440" s="8">
        <v>1</v>
      </c>
      <c r="F440" s="7"/>
      <c r="G440" s="7"/>
      <c r="H440" s="26">
        <v>2000</v>
      </c>
      <c r="I440" s="20">
        <f t="shared" si="82"/>
        <v>12000</v>
      </c>
      <c r="J440" s="2"/>
      <c r="K440" s="26"/>
      <c r="L440" s="26"/>
    </row>
    <row r="441" spans="1:12" x14ac:dyDescent="0.3">
      <c r="A441" s="2"/>
      <c r="B441" s="2">
        <v>93</v>
      </c>
      <c r="C441" s="2" t="s">
        <v>527</v>
      </c>
      <c r="D441" s="2" t="s">
        <v>2050</v>
      </c>
      <c r="E441" s="8">
        <v>1</v>
      </c>
      <c r="F441" s="7"/>
      <c r="G441" s="7"/>
      <c r="H441" s="26">
        <v>2000</v>
      </c>
      <c r="I441" s="20">
        <f t="shared" si="82"/>
        <v>12000</v>
      </c>
      <c r="J441" s="2"/>
      <c r="K441" s="26"/>
      <c r="L441" s="26"/>
    </row>
    <row r="442" spans="1:12" x14ac:dyDescent="0.3">
      <c r="A442" s="2"/>
      <c r="B442" s="2">
        <v>94</v>
      </c>
      <c r="C442" s="2" t="s">
        <v>528</v>
      </c>
      <c r="D442" s="2" t="s">
        <v>2050</v>
      </c>
      <c r="E442" s="8">
        <v>1</v>
      </c>
      <c r="F442" s="7"/>
      <c r="G442" s="7"/>
      <c r="H442" s="26">
        <v>2000</v>
      </c>
      <c r="I442" s="20">
        <f t="shared" si="82"/>
        <v>12000</v>
      </c>
      <c r="J442" s="2"/>
      <c r="K442" s="26"/>
      <c r="L442" s="26"/>
    </row>
    <row r="443" spans="1:12" x14ac:dyDescent="0.3">
      <c r="A443" s="2"/>
      <c r="B443" s="2">
        <v>95</v>
      </c>
      <c r="C443" s="2" t="s">
        <v>529</v>
      </c>
      <c r="D443" s="2" t="s">
        <v>2050</v>
      </c>
      <c r="E443" s="8">
        <v>1</v>
      </c>
      <c r="F443" s="7"/>
      <c r="G443" s="7"/>
      <c r="H443" s="26">
        <v>2000</v>
      </c>
      <c r="I443" s="20">
        <f t="shared" si="82"/>
        <v>12000</v>
      </c>
      <c r="J443" s="2"/>
      <c r="K443" s="26"/>
      <c r="L443" s="26"/>
    </row>
    <row r="444" spans="1:12" x14ac:dyDescent="0.3">
      <c r="A444" s="2"/>
      <c r="B444" s="2">
        <v>96</v>
      </c>
      <c r="C444" s="2" t="s">
        <v>530</v>
      </c>
      <c r="D444" s="2" t="s">
        <v>2050</v>
      </c>
      <c r="E444" s="8">
        <v>1</v>
      </c>
      <c r="F444" s="7"/>
      <c r="G444" s="7"/>
      <c r="H444" s="26">
        <v>2000</v>
      </c>
      <c r="I444" s="20">
        <f t="shared" si="82"/>
        <v>12000</v>
      </c>
      <c r="J444" s="2"/>
      <c r="K444" s="26"/>
      <c r="L444" s="26"/>
    </row>
    <row r="445" spans="1:12" x14ac:dyDescent="0.3">
      <c r="A445" s="2"/>
      <c r="B445" s="2">
        <v>97</v>
      </c>
      <c r="C445" s="2" t="s">
        <v>531</v>
      </c>
      <c r="D445" s="2" t="s">
        <v>2050</v>
      </c>
      <c r="E445" s="8">
        <v>1</v>
      </c>
      <c r="F445" s="7"/>
      <c r="G445" s="7"/>
      <c r="H445" s="26">
        <v>2000</v>
      </c>
      <c r="I445" s="20">
        <f t="shared" si="82"/>
        <v>12000</v>
      </c>
      <c r="J445" s="2"/>
      <c r="K445" s="26"/>
      <c r="L445" s="26"/>
    </row>
    <row r="446" spans="1:12" x14ac:dyDescent="0.3">
      <c r="A446" s="2"/>
      <c r="B446" s="2">
        <v>98</v>
      </c>
      <c r="C446" s="2" t="s">
        <v>532</v>
      </c>
      <c r="D446" s="2" t="s">
        <v>2050</v>
      </c>
      <c r="E446" s="8">
        <v>1</v>
      </c>
      <c r="F446" s="7"/>
      <c r="G446" s="7"/>
      <c r="H446" s="26">
        <v>2000</v>
      </c>
      <c r="I446" s="20">
        <f t="shared" si="82"/>
        <v>12000</v>
      </c>
      <c r="J446" s="2"/>
      <c r="K446" s="26"/>
      <c r="L446" s="26"/>
    </row>
    <row r="447" spans="1:12" x14ac:dyDescent="0.3">
      <c r="A447" s="2"/>
      <c r="B447" s="2">
        <v>99</v>
      </c>
      <c r="C447" s="2" t="s">
        <v>533</v>
      </c>
      <c r="D447" s="2" t="s">
        <v>2050</v>
      </c>
      <c r="E447" s="8">
        <v>1</v>
      </c>
      <c r="F447" s="7"/>
      <c r="G447" s="7"/>
      <c r="H447" s="26">
        <v>2000</v>
      </c>
      <c r="I447" s="20">
        <f t="shared" si="82"/>
        <v>12000</v>
      </c>
      <c r="J447" s="2"/>
      <c r="K447" s="26"/>
      <c r="L447" s="26"/>
    </row>
    <row r="448" spans="1:12" x14ac:dyDescent="0.3">
      <c r="A448" s="2"/>
      <c r="B448" s="2">
        <v>100</v>
      </c>
      <c r="C448" s="2" t="s">
        <v>534</v>
      </c>
      <c r="D448" s="2" t="s">
        <v>2050</v>
      </c>
      <c r="E448" s="8">
        <v>1</v>
      </c>
      <c r="F448" s="7"/>
      <c r="G448" s="7"/>
      <c r="H448" s="26">
        <v>2000</v>
      </c>
      <c r="I448" s="20">
        <f t="shared" si="82"/>
        <v>12000</v>
      </c>
      <c r="J448" s="2"/>
      <c r="K448" s="26"/>
      <c r="L448" s="26"/>
    </row>
    <row r="449" spans="1:12" x14ac:dyDescent="0.3">
      <c r="A449" s="2"/>
      <c r="B449" s="2">
        <v>101</v>
      </c>
      <c r="C449" s="2" t="s">
        <v>535</v>
      </c>
      <c r="D449" s="2" t="s">
        <v>2050</v>
      </c>
      <c r="E449" s="8">
        <v>1</v>
      </c>
      <c r="F449" s="7"/>
      <c r="G449" s="7"/>
      <c r="H449" s="26">
        <v>2000</v>
      </c>
      <c r="I449" s="20">
        <f t="shared" si="82"/>
        <v>12000</v>
      </c>
      <c r="J449" s="2"/>
      <c r="K449" s="26"/>
      <c r="L449" s="26"/>
    </row>
    <row r="450" spans="1:12" x14ac:dyDescent="0.3">
      <c r="A450" s="2"/>
      <c r="B450" s="2">
        <v>102</v>
      </c>
      <c r="C450" s="2" t="s">
        <v>536</v>
      </c>
      <c r="D450" s="2" t="s">
        <v>2050</v>
      </c>
      <c r="E450" s="8">
        <v>1</v>
      </c>
      <c r="F450" s="7"/>
      <c r="G450" s="7"/>
      <c r="H450" s="26">
        <v>2000</v>
      </c>
      <c r="I450" s="20">
        <f t="shared" si="82"/>
        <v>12000</v>
      </c>
      <c r="J450" s="2"/>
      <c r="K450" s="26"/>
      <c r="L450" s="26"/>
    </row>
    <row r="451" spans="1:12" x14ac:dyDescent="0.3">
      <c r="A451" s="2"/>
      <c r="B451" s="2">
        <v>103</v>
      </c>
      <c r="C451" s="2" t="s">
        <v>537</v>
      </c>
      <c r="D451" s="2" t="s">
        <v>2050</v>
      </c>
      <c r="E451" s="8">
        <v>1</v>
      </c>
      <c r="F451" s="7"/>
      <c r="G451" s="7"/>
      <c r="H451" s="26">
        <v>2000</v>
      </c>
      <c r="I451" s="20">
        <f t="shared" si="82"/>
        <v>12000</v>
      </c>
      <c r="J451" s="2"/>
      <c r="K451" s="26"/>
      <c r="L451" s="26"/>
    </row>
    <row r="452" spans="1:12" x14ac:dyDescent="0.3">
      <c r="A452" s="2"/>
      <c r="B452" s="2">
        <v>104</v>
      </c>
      <c r="C452" s="2" t="s">
        <v>538</v>
      </c>
      <c r="D452" s="2" t="s">
        <v>2050</v>
      </c>
      <c r="E452" s="8">
        <v>1</v>
      </c>
      <c r="F452" s="7"/>
      <c r="G452" s="7"/>
      <c r="H452" s="26">
        <v>2000</v>
      </c>
      <c r="I452" s="20">
        <f t="shared" si="82"/>
        <v>12000</v>
      </c>
      <c r="J452" s="2"/>
      <c r="K452" s="26"/>
      <c r="L452" s="26"/>
    </row>
    <row r="453" spans="1:12" x14ac:dyDescent="0.3">
      <c r="A453" s="2"/>
      <c r="B453" s="2">
        <v>105</v>
      </c>
      <c r="C453" s="2" t="s">
        <v>539</v>
      </c>
      <c r="D453" s="2" t="s">
        <v>2050</v>
      </c>
      <c r="E453" s="8">
        <v>1</v>
      </c>
      <c r="F453" s="7"/>
      <c r="G453" s="7"/>
      <c r="H453" s="26">
        <v>2000</v>
      </c>
      <c r="I453" s="20">
        <f t="shared" si="82"/>
        <v>12000</v>
      </c>
      <c r="J453" s="2"/>
      <c r="K453" s="26"/>
      <c r="L453" s="26"/>
    </row>
    <row r="454" spans="1:12" x14ac:dyDescent="0.3">
      <c r="A454" s="2"/>
      <c r="B454" s="2">
        <v>106</v>
      </c>
      <c r="C454" s="2" t="s">
        <v>540</v>
      </c>
      <c r="D454" s="2" t="s">
        <v>2050</v>
      </c>
      <c r="E454" s="8">
        <v>1</v>
      </c>
      <c r="F454" s="7"/>
      <c r="G454" s="7"/>
      <c r="H454" s="26">
        <v>2000</v>
      </c>
      <c r="I454" s="20">
        <f t="shared" si="82"/>
        <v>12000</v>
      </c>
      <c r="J454" s="2"/>
      <c r="K454" s="26"/>
      <c r="L454" s="26"/>
    </row>
    <row r="455" spans="1:12" x14ac:dyDescent="0.3">
      <c r="A455" s="2"/>
      <c r="B455" s="2">
        <v>107</v>
      </c>
      <c r="C455" s="2" t="s">
        <v>541</v>
      </c>
      <c r="D455" s="2" t="s">
        <v>2050</v>
      </c>
      <c r="E455" s="8">
        <v>1</v>
      </c>
      <c r="F455" s="7"/>
      <c r="G455" s="7"/>
      <c r="H455" s="26">
        <v>2000</v>
      </c>
      <c r="I455" s="20">
        <f t="shared" si="82"/>
        <v>12000</v>
      </c>
      <c r="J455" s="2"/>
      <c r="K455" s="26"/>
      <c r="L455" s="26"/>
    </row>
    <row r="456" spans="1:12" x14ac:dyDescent="0.3">
      <c r="A456" s="2"/>
      <c r="B456" s="2">
        <v>108</v>
      </c>
      <c r="C456" s="2" t="s">
        <v>542</v>
      </c>
      <c r="D456" s="2" t="s">
        <v>2050</v>
      </c>
      <c r="E456" s="8">
        <v>1</v>
      </c>
      <c r="F456" s="7"/>
      <c r="G456" s="7"/>
      <c r="H456" s="26">
        <v>2000</v>
      </c>
      <c r="I456" s="20">
        <f t="shared" si="82"/>
        <v>12000</v>
      </c>
      <c r="J456" s="2"/>
      <c r="K456" s="26"/>
      <c r="L456" s="26"/>
    </row>
    <row r="457" spans="1:12" x14ac:dyDescent="0.3">
      <c r="A457" s="2"/>
      <c r="B457" s="2">
        <v>109</v>
      </c>
      <c r="C457" s="2" t="s">
        <v>543</v>
      </c>
      <c r="D457" s="2" t="s">
        <v>2050</v>
      </c>
      <c r="E457" s="8">
        <v>1</v>
      </c>
      <c r="F457" s="7"/>
      <c r="G457" s="7"/>
      <c r="H457" s="26">
        <v>2000</v>
      </c>
      <c r="I457" s="20">
        <f t="shared" si="82"/>
        <v>12000</v>
      </c>
      <c r="J457" s="2"/>
      <c r="K457" s="26"/>
      <c r="L457" s="26"/>
    </row>
    <row r="458" spans="1:12" x14ac:dyDescent="0.3">
      <c r="A458" s="2"/>
      <c r="B458" s="2">
        <v>110</v>
      </c>
      <c r="C458" s="2" t="s">
        <v>544</v>
      </c>
      <c r="D458" s="2" t="s">
        <v>2050</v>
      </c>
      <c r="E458" s="8">
        <v>1</v>
      </c>
      <c r="F458" s="7"/>
      <c r="G458" s="7"/>
      <c r="H458" s="26">
        <v>2000</v>
      </c>
      <c r="I458" s="20">
        <f t="shared" si="82"/>
        <v>12000</v>
      </c>
      <c r="J458" s="2"/>
      <c r="K458" s="26"/>
      <c r="L458" s="26"/>
    </row>
    <row r="459" spans="1:12" x14ac:dyDescent="0.3">
      <c r="A459" s="2"/>
      <c r="B459" s="2">
        <v>111</v>
      </c>
      <c r="C459" s="2" t="s">
        <v>545</v>
      </c>
      <c r="D459" s="2" t="s">
        <v>2050</v>
      </c>
      <c r="E459" s="8">
        <v>1</v>
      </c>
      <c r="F459" s="7"/>
      <c r="G459" s="7"/>
      <c r="H459" s="26">
        <v>2000</v>
      </c>
      <c r="I459" s="20">
        <f t="shared" si="82"/>
        <v>12000</v>
      </c>
      <c r="J459" s="2"/>
      <c r="K459" s="26"/>
      <c r="L459" s="26"/>
    </row>
    <row r="460" spans="1:12" x14ac:dyDescent="0.3">
      <c r="A460" s="2"/>
      <c r="B460" s="2">
        <v>112</v>
      </c>
      <c r="C460" s="2" t="s">
        <v>546</v>
      </c>
      <c r="D460" s="2" t="s">
        <v>2050</v>
      </c>
      <c r="E460" s="8">
        <v>1</v>
      </c>
      <c r="F460" s="7"/>
      <c r="G460" s="7"/>
      <c r="H460" s="26">
        <v>2000</v>
      </c>
      <c r="I460" s="20">
        <f t="shared" si="82"/>
        <v>12000</v>
      </c>
      <c r="J460" s="2"/>
      <c r="K460" s="26"/>
      <c r="L460" s="26"/>
    </row>
    <row r="461" spans="1:12" x14ac:dyDescent="0.3">
      <c r="A461" s="2"/>
      <c r="B461" s="2">
        <v>113</v>
      </c>
      <c r="C461" s="2" t="s">
        <v>547</v>
      </c>
      <c r="D461" s="2" t="s">
        <v>2050</v>
      </c>
      <c r="E461" s="8">
        <v>1</v>
      </c>
      <c r="F461" s="7"/>
      <c r="G461" s="7"/>
      <c r="H461" s="26">
        <v>2000</v>
      </c>
      <c r="I461" s="20">
        <f t="shared" si="82"/>
        <v>12000</v>
      </c>
      <c r="J461" s="2"/>
      <c r="K461" s="26"/>
      <c r="L461" s="26"/>
    </row>
    <row r="462" spans="1:12" x14ac:dyDescent="0.3">
      <c r="A462" s="2"/>
      <c r="B462" s="2">
        <v>114</v>
      </c>
      <c r="C462" s="2" t="s">
        <v>548</v>
      </c>
      <c r="D462" s="2" t="s">
        <v>2050</v>
      </c>
      <c r="E462" s="8">
        <v>1</v>
      </c>
      <c r="F462" s="7"/>
      <c r="G462" s="7"/>
      <c r="H462" s="26">
        <v>2000</v>
      </c>
      <c r="I462" s="20">
        <f t="shared" si="82"/>
        <v>12000</v>
      </c>
      <c r="J462" s="2"/>
      <c r="K462" s="26"/>
      <c r="L462" s="26"/>
    </row>
    <row r="463" spans="1:12" x14ac:dyDescent="0.3">
      <c r="A463" s="2"/>
      <c r="B463" s="2">
        <v>115</v>
      </c>
      <c r="C463" s="2" t="s">
        <v>549</v>
      </c>
      <c r="D463" s="2" t="s">
        <v>2050</v>
      </c>
      <c r="E463" s="8">
        <v>1</v>
      </c>
      <c r="F463" s="7"/>
      <c r="G463" s="7"/>
      <c r="H463" s="26">
        <v>2000</v>
      </c>
      <c r="I463" s="20">
        <f t="shared" si="82"/>
        <v>12000</v>
      </c>
      <c r="J463" s="2"/>
      <c r="K463" s="26"/>
      <c r="L463" s="26"/>
    </row>
    <row r="464" spans="1:12" x14ac:dyDescent="0.3">
      <c r="A464" s="2"/>
      <c r="B464" s="2">
        <v>116</v>
      </c>
      <c r="C464" s="2" t="s">
        <v>550</v>
      </c>
      <c r="D464" s="2" t="s">
        <v>2050</v>
      </c>
      <c r="E464" s="8">
        <v>1</v>
      </c>
      <c r="F464" s="7"/>
      <c r="G464" s="7"/>
      <c r="H464" s="26">
        <v>2000</v>
      </c>
      <c r="I464" s="20">
        <f t="shared" si="82"/>
        <v>12000</v>
      </c>
      <c r="J464" s="2"/>
      <c r="K464" s="26"/>
      <c r="L464" s="26"/>
    </row>
    <row r="465" spans="1:12" x14ac:dyDescent="0.3">
      <c r="A465" s="2"/>
      <c r="B465" s="2">
        <v>117</v>
      </c>
      <c r="C465" s="2" t="s">
        <v>551</v>
      </c>
      <c r="D465" s="2" t="s">
        <v>2050</v>
      </c>
      <c r="E465" s="8">
        <v>1</v>
      </c>
      <c r="F465" s="7"/>
      <c r="G465" s="7"/>
      <c r="H465" s="26">
        <v>2000</v>
      </c>
      <c r="I465" s="20">
        <f t="shared" si="82"/>
        <v>12000</v>
      </c>
      <c r="J465" s="2"/>
      <c r="K465" s="26"/>
      <c r="L465" s="26"/>
    </row>
    <row r="466" spans="1:12" x14ac:dyDescent="0.3">
      <c r="A466" s="2"/>
      <c r="B466" s="2">
        <v>118</v>
      </c>
      <c r="C466" s="2" t="s">
        <v>552</v>
      </c>
      <c r="D466" s="2" t="s">
        <v>2050</v>
      </c>
      <c r="E466" s="8">
        <v>1</v>
      </c>
      <c r="F466" s="7"/>
      <c r="G466" s="7"/>
      <c r="H466" s="26">
        <v>2000</v>
      </c>
      <c r="I466" s="20">
        <f t="shared" si="82"/>
        <v>12000</v>
      </c>
      <c r="J466" s="2"/>
      <c r="K466" s="26"/>
      <c r="L466" s="26"/>
    </row>
    <row r="467" spans="1:12" x14ac:dyDescent="0.3">
      <c r="A467" s="2"/>
      <c r="B467" s="2">
        <v>119</v>
      </c>
      <c r="C467" s="2" t="s">
        <v>553</v>
      </c>
      <c r="D467" s="2" t="s">
        <v>2050</v>
      </c>
      <c r="E467" s="8">
        <v>1</v>
      </c>
      <c r="F467" s="7"/>
      <c r="G467" s="7"/>
      <c r="H467" s="26">
        <v>2000</v>
      </c>
      <c r="I467" s="20">
        <f t="shared" si="82"/>
        <v>12000</v>
      </c>
      <c r="J467" s="2"/>
      <c r="K467" s="26"/>
      <c r="L467" s="26"/>
    </row>
    <row r="468" spans="1:12" x14ac:dyDescent="0.3">
      <c r="A468" s="2"/>
      <c r="B468" s="2">
        <v>120</v>
      </c>
      <c r="C468" s="2" t="s">
        <v>554</v>
      </c>
      <c r="D468" s="2" t="s">
        <v>2050</v>
      </c>
      <c r="E468" s="8">
        <v>1</v>
      </c>
      <c r="F468" s="7"/>
      <c r="G468" s="7"/>
      <c r="H468" s="26">
        <v>2000</v>
      </c>
      <c r="I468" s="20">
        <f t="shared" si="82"/>
        <v>12000</v>
      </c>
      <c r="J468" s="2"/>
      <c r="K468" s="26"/>
      <c r="L468" s="26"/>
    </row>
    <row r="469" spans="1:12" x14ac:dyDescent="0.3">
      <c r="A469" s="2"/>
      <c r="B469" s="2">
        <v>121</v>
      </c>
      <c r="C469" s="2" t="s">
        <v>555</v>
      </c>
      <c r="D469" s="2" t="s">
        <v>2050</v>
      </c>
      <c r="E469" s="8">
        <v>1</v>
      </c>
      <c r="F469" s="7"/>
      <c r="G469" s="7"/>
      <c r="H469" s="26">
        <v>2000</v>
      </c>
      <c r="I469" s="20">
        <f t="shared" si="82"/>
        <v>12000</v>
      </c>
      <c r="J469" s="2"/>
      <c r="K469" s="26"/>
      <c r="L469" s="26"/>
    </row>
    <row r="470" spans="1:12" x14ac:dyDescent="0.3">
      <c r="A470" s="2"/>
      <c r="B470" s="2">
        <v>122</v>
      </c>
      <c r="C470" s="2" t="s">
        <v>556</v>
      </c>
      <c r="D470" s="2" t="s">
        <v>2050</v>
      </c>
      <c r="E470" s="8">
        <v>1</v>
      </c>
      <c r="F470" s="7"/>
      <c r="G470" s="7"/>
      <c r="H470" s="26">
        <v>2000</v>
      </c>
      <c r="I470" s="20">
        <f t="shared" si="82"/>
        <v>12000</v>
      </c>
      <c r="J470" s="2"/>
      <c r="K470" s="26"/>
      <c r="L470" s="26"/>
    </row>
    <row r="471" spans="1:12" x14ac:dyDescent="0.3">
      <c r="A471" s="2"/>
      <c r="B471" s="2">
        <v>123</v>
      </c>
      <c r="C471" s="2" t="s">
        <v>557</v>
      </c>
      <c r="D471" s="2" t="s">
        <v>2050</v>
      </c>
      <c r="E471" s="8">
        <v>1</v>
      </c>
      <c r="F471" s="7"/>
      <c r="G471" s="7"/>
      <c r="H471" s="26">
        <v>2000</v>
      </c>
      <c r="I471" s="20">
        <f t="shared" si="82"/>
        <v>12000</v>
      </c>
      <c r="J471" s="2"/>
      <c r="K471" s="26"/>
      <c r="L471" s="26"/>
    </row>
    <row r="472" spans="1:12" x14ac:dyDescent="0.3">
      <c r="A472" s="2"/>
      <c r="B472" s="2">
        <v>124</v>
      </c>
      <c r="C472" s="2" t="s">
        <v>558</v>
      </c>
      <c r="D472" s="2" t="s">
        <v>2050</v>
      </c>
      <c r="E472" s="8">
        <v>1</v>
      </c>
      <c r="F472" s="7"/>
      <c r="G472" s="7"/>
      <c r="H472" s="26">
        <v>2000</v>
      </c>
      <c r="I472" s="20">
        <f t="shared" si="82"/>
        <v>12000</v>
      </c>
      <c r="J472" s="2"/>
      <c r="K472" s="26"/>
      <c r="L472" s="26"/>
    </row>
    <row r="473" spans="1:12" x14ac:dyDescent="0.3">
      <c r="A473" s="2"/>
      <c r="B473" s="2">
        <v>125</v>
      </c>
      <c r="C473" s="2" t="s">
        <v>559</v>
      </c>
      <c r="D473" s="2" t="s">
        <v>2050</v>
      </c>
      <c r="E473" s="8">
        <v>1</v>
      </c>
      <c r="F473" s="7"/>
      <c r="G473" s="7"/>
      <c r="H473" s="26">
        <v>2000</v>
      </c>
      <c r="I473" s="20">
        <f t="shared" si="82"/>
        <v>12000</v>
      </c>
      <c r="J473" s="2"/>
      <c r="K473" s="26"/>
      <c r="L473" s="26"/>
    </row>
    <row r="474" spans="1:12" x14ac:dyDescent="0.3">
      <c r="A474" s="2"/>
      <c r="B474" s="2">
        <v>126</v>
      </c>
      <c r="C474" s="2" t="s">
        <v>560</v>
      </c>
      <c r="D474" s="2" t="s">
        <v>2050</v>
      </c>
      <c r="E474" s="8">
        <v>1</v>
      </c>
      <c r="F474" s="7"/>
      <c r="G474" s="7"/>
      <c r="H474" s="26">
        <v>2000</v>
      </c>
      <c r="I474" s="20">
        <f t="shared" si="82"/>
        <v>12000</v>
      </c>
      <c r="J474" s="2"/>
      <c r="K474" s="26"/>
      <c r="L474" s="26"/>
    </row>
    <row r="475" spans="1:12" x14ac:dyDescent="0.3">
      <c r="A475" s="2"/>
      <c r="B475" s="2">
        <v>127</v>
      </c>
      <c r="C475" s="143" t="s">
        <v>561</v>
      </c>
      <c r="D475" s="2" t="s">
        <v>2050</v>
      </c>
      <c r="E475" s="8">
        <v>1</v>
      </c>
      <c r="F475" s="7"/>
      <c r="G475" s="7"/>
      <c r="H475" s="26">
        <v>2000</v>
      </c>
      <c r="I475" s="20">
        <f t="shared" si="82"/>
        <v>12000</v>
      </c>
      <c r="J475" s="2"/>
      <c r="K475" s="26"/>
      <c r="L475" s="26"/>
    </row>
    <row r="476" spans="1:12" x14ac:dyDescent="0.3">
      <c r="A476" s="2"/>
      <c r="C476" s="46"/>
      <c r="D476" s="2" t="s">
        <v>16</v>
      </c>
      <c r="E476" s="8">
        <v>50</v>
      </c>
      <c r="F476" s="7">
        <v>1000</v>
      </c>
      <c r="G476" s="7">
        <f t="shared" ref="G476:G481" si="83">E476*F476</f>
        <v>50000</v>
      </c>
      <c r="H476" s="26"/>
      <c r="I476" s="26">
        <f>G476*6</f>
        <v>300000</v>
      </c>
      <c r="J476" s="2"/>
      <c r="K476" s="26"/>
      <c r="L476" s="26"/>
    </row>
    <row r="477" spans="1:12" x14ac:dyDescent="0.3">
      <c r="A477" s="2"/>
      <c r="C477" s="46"/>
      <c r="D477" s="2" t="s">
        <v>15</v>
      </c>
      <c r="E477" s="8">
        <v>50</v>
      </c>
      <c r="F477" s="7">
        <v>500</v>
      </c>
      <c r="G477" s="7">
        <f t="shared" si="83"/>
        <v>25000</v>
      </c>
      <c r="H477" s="26"/>
      <c r="I477" s="26">
        <f>G477*6</f>
        <v>150000</v>
      </c>
      <c r="J477" s="2"/>
      <c r="K477" s="26"/>
      <c r="L477" s="26"/>
    </row>
    <row r="478" spans="1:12" x14ac:dyDescent="0.3">
      <c r="A478" s="2"/>
      <c r="C478" s="46"/>
      <c r="D478" s="2" t="s">
        <v>56</v>
      </c>
      <c r="E478" s="8">
        <v>50</v>
      </c>
      <c r="F478" s="7">
        <v>200</v>
      </c>
      <c r="G478" s="7">
        <f t="shared" si="83"/>
        <v>10000</v>
      </c>
      <c r="H478" s="26"/>
      <c r="I478" s="26">
        <f>G478*6</f>
        <v>60000</v>
      </c>
      <c r="J478" s="2"/>
      <c r="K478" s="26"/>
      <c r="L478" s="26"/>
    </row>
    <row r="479" spans="1:12" x14ac:dyDescent="0.3">
      <c r="A479" s="2"/>
      <c r="C479" s="46"/>
      <c r="D479" s="2" t="s">
        <v>3</v>
      </c>
      <c r="E479" s="8">
        <v>50</v>
      </c>
      <c r="F479" s="7">
        <v>2000</v>
      </c>
      <c r="G479" s="7">
        <f t="shared" si="83"/>
        <v>100000</v>
      </c>
      <c r="H479" s="26"/>
      <c r="I479" s="26">
        <f>G479*6</f>
        <v>600000</v>
      </c>
      <c r="J479" s="2"/>
      <c r="K479" s="26"/>
      <c r="L479" s="26"/>
    </row>
    <row r="480" spans="1:12" x14ac:dyDescent="0.3">
      <c r="A480" s="2"/>
      <c r="C480" s="46"/>
      <c r="D480" s="2" t="s">
        <v>14</v>
      </c>
      <c r="E480" s="8">
        <v>50</v>
      </c>
      <c r="F480" s="7">
        <v>17000</v>
      </c>
      <c r="G480" s="7">
        <f t="shared" si="83"/>
        <v>850000</v>
      </c>
      <c r="H480" s="26"/>
      <c r="I480" s="26">
        <f>G480</f>
        <v>850000</v>
      </c>
      <c r="J480" s="2"/>
      <c r="K480" s="26"/>
      <c r="L480" s="26"/>
    </row>
    <row r="481" spans="1:12" x14ac:dyDescent="0.3">
      <c r="A481" s="2"/>
      <c r="C481" s="46"/>
      <c r="D481" s="2" t="s">
        <v>10</v>
      </c>
      <c r="E481" s="8">
        <v>50</v>
      </c>
      <c r="F481" s="7">
        <v>9000</v>
      </c>
      <c r="G481" s="7">
        <f t="shared" si="83"/>
        <v>450000</v>
      </c>
      <c r="H481" s="26"/>
      <c r="I481" s="26">
        <f>G481</f>
        <v>450000</v>
      </c>
      <c r="J481" s="2"/>
      <c r="K481" s="26"/>
      <c r="L481" s="26"/>
    </row>
    <row r="482" spans="1:12" ht="15" thickBot="1" x14ac:dyDescent="0.35">
      <c r="A482" s="2"/>
      <c r="D482" s="24" t="s">
        <v>0</v>
      </c>
      <c r="E482" s="8"/>
      <c r="F482" s="7"/>
      <c r="G482" s="23">
        <f>G477+G478+G479+G480+G481</f>
        <v>1435000</v>
      </c>
      <c r="H482" s="26"/>
      <c r="I482" s="21">
        <f>I426+I427+I428+I429+I430+I431+I432+I433+I433+I433+I433+I433+I433+I433+I433+I434+I435+I436+I437+I438+I439+I440+I441+I442+I443+I444+I445+I446+I447+I448+I449+I450+I451+I452+I453+I454+I455+I456+I457+I458+I459+I460+I461+I462+I463+I464+I465+I466+I467+I468+I469+I470+I471+I472+I473+I474+I475+I476+I477+I478+I479+I480+I481</f>
        <v>3094000</v>
      </c>
      <c r="J482" s="26"/>
      <c r="K482" s="26"/>
      <c r="L482" s="21">
        <f>I482</f>
        <v>3094000</v>
      </c>
    </row>
    <row r="483" spans="1:12" ht="15" thickTop="1" x14ac:dyDescent="0.3">
      <c r="A483" s="17"/>
      <c r="B483" s="17"/>
      <c r="C483" s="17"/>
      <c r="D483" s="17"/>
      <c r="E483" s="19"/>
      <c r="F483" s="18"/>
      <c r="G483" s="18"/>
      <c r="H483" s="16"/>
      <c r="I483" s="16"/>
      <c r="J483" s="17"/>
      <c r="K483" s="16"/>
      <c r="L483" s="16"/>
    </row>
    <row r="484" spans="1:12" x14ac:dyDescent="0.3">
      <c r="A484" s="2"/>
      <c r="B484" s="2">
        <v>128</v>
      </c>
      <c r="C484" s="143" t="s">
        <v>562</v>
      </c>
      <c r="D484" s="2" t="s">
        <v>563</v>
      </c>
      <c r="E484" s="8"/>
      <c r="F484" s="7"/>
      <c r="G484" s="36"/>
      <c r="H484" s="26">
        <v>5000</v>
      </c>
      <c r="I484" s="20">
        <f>H484*6</f>
        <v>30000</v>
      </c>
      <c r="J484" s="26"/>
      <c r="K484" s="26"/>
      <c r="L484" s="20"/>
    </row>
    <row r="485" spans="1:12" x14ac:dyDescent="0.3">
      <c r="A485" s="2"/>
      <c r="B485" s="2">
        <v>129</v>
      </c>
      <c r="C485" s="2" t="s">
        <v>564</v>
      </c>
      <c r="D485" s="2" t="s">
        <v>563</v>
      </c>
      <c r="E485" s="8"/>
      <c r="F485" s="7"/>
      <c r="G485" s="36"/>
      <c r="H485" s="26">
        <v>5000</v>
      </c>
      <c r="I485" s="20">
        <f>H485*6</f>
        <v>30000</v>
      </c>
      <c r="J485" s="26"/>
      <c r="K485" s="26"/>
      <c r="L485" s="20"/>
    </row>
    <row r="486" spans="1:12" x14ac:dyDescent="0.3">
      <c r="A486" s="2"/>
      <c r="B486" s="2">
        <v>130</v>
      </c>
      <c r="C486" s="2" t="s">
        <v>565</v>
      </c>
      <c r="D486" s="2" t="s">
        <v>563</v>
      </c>
      <c r="E486" s="8"/>
      <c r="F486" s="7"/>
      <c r="G486" s="36"/>
      <c r="H486" s="26">
        <v>5000</v>
      </c>
      <c r="I486" s="20">
        <f>H486*6</f>
        <v>30000</v>
      </c>
      <c r="J486" s="26"/>
      <c r="K486" s="26"/>
      <c r="L486" s="20"/>
    </row>
    <row r="487" spans="1:12" x14ac:dyDescent="0.3">
      <c r="A487" s="2"/>
      <c r="B487" s="2">
        <v>131</v>
      </c>
      <c r="C487" s="2" t="s">
        <v>566</v>
      </c>
      <c r="D487" s="2" t="s">
        <v>563</v>
      </c>
      <c r="E487" s="8"/>
      <c r="F487" s="7"/>
      <c r="G487" s="36"/>
      <c r="H487" s="26">
        <v>5000</v>
      </c>
      <c r="I487" s="20">
        <f>H487*6</f>
        <v>30000</v>
      </c>
      <c r="J487" s="26"/>
      <c r="K487" s="26"/>
      <c r="L487" s="20"/>
    </row>
    <row r="488" spans="1:12" x14ac:dyDescent="0.3">
      <c r="A488" s="2"/>
      <c r="D488" s="2" t="s">
        <v>16</v>
      </c>
      <c r="E488" s="2">
        <v>4</v>
      </c>
      <c r="F488" s="7">
        <v>3000</v>
      </c>
      <c r="G488" s="7">
        <f t="shared" ref="G488:G493" si="84">E488*F488</f>
        <v>12000</v>
      </c>
      <c r="H488" s="26"/>
      <c r="I488" s="26">
        <f>G488*6</f>
        <v>72000</v>
      </c>
      <c r="J488" s="26"/>
      <c r="K488" s="26"/>
      <c r="L488" s="20"/>
    </row>
    <row r="489" spans="1:12" x14ac:dyDescent="0.3">
      <c r="A489" s="2"/>
      <c r="D489" s="2" t="s">
        <v>15</v>
      </c>
      <c r="E489" s="2">
        <v>4</v>
      </c>
      <c r="F489" s="7">
        <v>500</v>
      </c>
      <c r="G489" s="7">
        <f t="shared" si="84"/>
        <v>2000</v>
      </c>
      <c r="H489" s="26"/>
      <c r="I489" s="26">
        <f>G489*6</f>
        <v>12000</v>
      </c>
      <c r="J489" s="26"/>
      <c r="K489" s="26"/>
      <c r="L489" s="20"/>
    </row>
    <row r="490" spans="1:12" x14ac:dyDescent="0.3">
      <c r="A490" s="2"/>
      <c r="D490" s="2" t="s">
        <v>56</v>
      </c>
      <c r="E490" s="2">
        <v>4</v>
      </c>
      <c r="F490" s="7">
        <v>200</v>
      </c>
      <c r="G490" s="7">
        <f t="shared" si="84"/>
        <v>800</v>
      </c>
      <c r="H490" s="26"/>
      <c r="I490" s="26">
        <f>G490*6</f>
        <v>4800</v>
      </c>
      <c r="J490" s="26"/>
      <c r="K490" s="26"/>
      <c r="L490" s="20"/>
    </row>
    <row r="491" spans="1:12" x14ac:dyDescent="0.3">
      <c r="A491" s="2"/>
      <c r="D491" s="2" t="s">
        <v>3</v>
      </c>
      <c r="E491" s="2">
        <v>4</v>
      </c>
      <c r="F491" s="7">
        <v>2000</v>
      </c>
      <c r="G491" s="7">
        <f t="shared" si="84"/>
        <v>8000</v>
      </c>
      <c r="H491" s="26"/>
      <c r="I491" s="26">
        <f>G491*6</f>
        <v>48000</v>
      </c>
      <c r="J491" s="26"/>
      <c r="K491" s="26"/>
      <c r="L491" s="20"/>
    </row>
    <row r="492" spans="1:12" x14ac:dyDescent="0.3">
      <c r="A492" s="2"/>
      <c r="D492" s="2" t="s">
        <v>14</v>
      </c>
      <c r="E492" s="2">
        <v>4</v>
      </c>
      <c r="F492" s="7">
        <v>17000</v>
      </c>
      <c r="G492" s="7">
        <f t="shared" si="84"/>
        <v>68000</v>
      </c>
      <c r="H492" s="26"/>
      <c r="I492" s="26">
        <f>G492</f>
        <v>68000</v>
      </c>
      <c r="J492" s="26"/>
      <c r="K492" s="26"/>
      <c r="L492" s="20"/>
    </row>
    <row r="493" spans="1:12" x14ac:dyDescent="0.3">
      <c r="A493" s="2"/>
      <c r="D493" s="2" t="s">
        <v>10</v>
      </c>
      <c r="E493" s="2">
        <v>4</v>
      </c>
      <c r="F493" s="7">
        <v>9000</v>
      </c>
      <c r="G493" s="7">
        <f t="shared" si="84"/>
        <v>36000</v>
      </c>
      <c r="H493" s="2"/>
      <c r="I493" s="26">
        <f>G493</f>
        <v>36000</v>
      </c>
      <c r="J493" s="26"/>
      <c r="K493" s="26"/>
      <c r="L493" s="20"/>
    </row>
    <row r="494" spans="1:12" ht="15" thickBot="1" x14ac:dyDescent="0.35">
      <c r="A494" s="2"/>
      <c r="D494" s="24" t="s">
        <v>0</v>
      </c>
      <c r="E494" s="8"/>
      <c r="F494" s="7"/>
      <c r="G494" s="23">
        <f>G489+G490+G491+G492+G493</f>
        <v>114800</v>
      </c>
      <c r="H494" s="26"/>
      <c r="I494" s="21">
        <f>I484+I485+I486+I487+I488+I489+I490+I491+I492+I493</f>
        <v>360800</v>
      </c>
      <c r="J494" s="26"/>
      <c r="K494" s="26"/>
      <c r="L494" s="21">
        <f>I494</f>
        <v>360800</v>
      </c>
    </row>
    <row r="495" spans="1:12" ht="15" thickTop="1" x14ac:dyDescent="0.3">
      <c r="A495" s="17"/>
      <c r="B495" s="17"/>
      <c r="C495" s="19"/>
      <c r="D495" s="18"/>
      <c r="E495" s="18"/>
      <c r="F495" s="16"/>
      <c r="G495" s="16"/>
      <c r="H495" s="17"/>
      <c r="I495" s="16"/>
      <c r="J495" s="16"/>
      <c r="K495" s="16"/>
      <c r="L495" s="37"/>
    </row>
    <row r="496" spans="1:12" x14ac:dyDescent="0.3">
      <c r="A496" s="2"/>
      <c r="B496" s="2">
        <v>132</v>
      </c>
      <c r="C496" s="143" t="s">
        <v>427</v>
      </c>
      <c r="D496" s="2" t="s">
        <v>567</v>
      </c>
      <c r="E496" s="8"/>
      <c r="F496" s="7"/>
      <c r="G496" s="36"/>
      <c r="H496" s="26">
        <v>5000</v>
      </c>
      <c r="I496" s="20">
        <f>H496*6</f>
        <v>30000</v>
      </c>
      <c r="J496" s="26"/>
      <c r="K496" s="26"/>
      <c r="L496" s="20"/>
    </row>
    <row r="497" spans="1:12" x14ac:dyDescent="0.3">
      <c r="A497" s="2"/>
      <c r="B497" s="2">
        <v>133</v>
      </c>
      <c r="C497" s="2" t="s">
        <v>429</v>
      </c>
      <c r="D497" s="2" t="s">
        <v>567</v>
      </c>
      <c r="E497" s="8"/>
      <c r="F497" s="7"/>
      <c r="G497" s="36"/>
      <c r="H497" s="26">
        <v>5000</v>
      </c>
      <c r="I497" s="20">
        <f>H497*6</f>
        <v>30000</v>
      </c>
      <c r="J497" s="26"/>
      <c r="K497" s="26"/>
      <c r="L497" s="20"/>
    </row>
    <row r="498" spans="1:12" x14ac:dyDescent="0.3">
      <c r="A498" s="2"/>
      <c r="D498" s="2" t="s">
        <v>16</v>
      </c>
      <c r="E498" s="2">
        <v>2</v>
      </c>
      <c r="F498" s="7">
        <v>3000</v>
      </c>
      <c r="G498" s="7">
        <f t="shared" ref="G498:G503" si="85">E498*F498</f>
        <v>6000</v>
      </c>
      <c r="H498" s="26"/>
      <c r="I498" s="26">
        <f>G498*6</f>
        <v>36000</v>
      </c>
      <c r="J498" s="26"/>
      <c r="K498" s="26"/>
      <c r="L498" s="20"/>
    </row>
    <row r="499" spans="1:12" x14ac:dyDescent="0.3">
      <c r="A499" s="2"/>
      <c r="D499" s="2" t="s">
        <v>15</v>
      </c>
      <c r="E499" s="2">
        <v>2</v>
      </c>
      <c r="F499" s="7">
        <v>500</v>
      </c>
      <c r="G499" s="7">
        <f t="shared" si="85"/>
        <v>1000</v>
      </c>
      <c r="H499" s="26"/>
      <c r="I499" s="26">
        <f>G499*6</f>
        <v>6000</v>
      </c>
      <c r="J499" s="26"/>
      <c r="K499" s="26"/>
      <c r="L499" s="20"/>
    </row>
    <row r="500" spans="1:12" x14ac:dyDescent="0.3">
      <c r="A500" s="2"/>
      <c r="D500" s="2" t="s">
        <v>56</v>
      </c>
      <c r="E500" s="2">
        <v>2</v>
      </c>
      <c r="F500" s="7">
        <v>200</v>
      </c>
      <c r="G500" s="7">
        <f t="shared" si="85"/>
        <v>400</v>
      </c>
      <c r="H500" s="26"/>
      <c r="I500" s="26">
        <f>G500*6</f>
        <v>2400</v>
      </c>
      <c r="J500" s="26"/>
      <c r="K500" s="26"/>
      <c r="L500" s="20"/>
    </row>
    <row r="501" spans="1:12" x14ac:dyDescent="0.3">
      <c r="A501" s="2"/>
      <c r="D501" s="2" t="s">
        <v>3</v>
      </c>
      <c r="E501" s="2">
        <v>2</v>
      </c>
      <c r="F501" s="7">
        <v>2000</v>
      </c>
      <c r="G501" s="7">
        <f t="shared" si="85"/>
        <v>4000</v>
      </c>
      <c r="H501" s="26"/>
      <c r="I501" s="26">
        <f>G501*6</f>
        <v>24000</v>
      </c>
      <c r="J501" s="26"/>
      <c r="K501" s="26"/>
      <c r="L501" s="20"/>
    </row>
    <row r="502" spans="1:12" x14ac:dyDescent="0.3">
      <c r="A502" s="2"/>
      <c r="D502" s="2" t="s">
        <v>14</v>
      </c>
      <c r="E502" s="2">
        <v>2</v>
      </c>
      <c r="F502" s="7">
        <v>17000</v>
      </c>
      <c r="G502" s="7">
        <f t="shared" si="85"/>
        <v>34000</v>
      </c>
      <c r="H502" s="26"/>
      <c r="I502" s="26">
        <f>G502</f>
        <v>34000</v>
      </c>
      <c r="J502" s="26"/>
      <c r="K502" s="26"/>
      <c r="L502" s="20"/>
    </row>
    <row r="503" spans="1:12" x14ac:dyDescent="0.3">
      <c r="A503" s="2"/>
      <c r="D503" s="2" t="s">
        <v>10</v>
      </c>
      <c r="E503" s="2">
        <v>2</v>
      </c>
      <c r="F503" s="7">
        <v>9000</v>
      </c>
      <c r="G503" s="7">
        <f t="shared" si="85"/>
        <v>18000</v>
      </c>
      <c r="H503" s="2"/>
      <c r="I503" s="26">
        <f>G503</f>
        <v>18000</v>
      </c>
      <c r="J503" s="26"/>
      <c r="K503" s="26"/>
      <c r="L503" s="20"/>
    </row>
    <row r="504" spans="1:12" ht="15" thickBot="1" x14ac:dyDescent="0.35">
      <c r="A504" s="2"/>
      <c r="D504" s="24" t="s">
        <v>0</v>
      </c>
      <c r="E504" s="8"/>
      <c r="F504" s="7"/>
      <c r="G504" s="23">
        <f>G499+G500+G501+G502+G503</f>
        <v>57400</v>
      </c>
      <c r="H504" s="26"/>
      <c r="I504" s="21">
        <f>+I496+I497+I498+I499+I500+I501+I502+I503</f>
        <v>180400</v>
      </c>
      <c r="J504" s="26"/>
      <c r="K504" s="26"/>
      <c r="L504" s="21">
        <f>I504</f>
        <v>180400</v>
      </c>
    </row>
    <row r="505" spans="1:12" ht="15" thickTop="1" x14ac:dyDescent="0.3">
      <c r="A505" s="17"/>
      <c r="B505" s="17"/>
      <c r="C505" s="19"/>
      <c r="D505" s="18"/>
      <c r="E505" s="18"/>
      <c r="F505" s="16"/>
      <c r="G505" s="16"/>
      <c r="H505" s="17"/>
      <c r="I505" s="16"/>
      <c r="J505" s="16"/>
      <c r="K505" s="16"/>
      <c r="L505" s="37"/>
    </row>
    <row r="506" spans="1:12" x14ac:dyDescent="0.3">
      <c r="A506" s="2"/>
      <c r="B506" s="2">
        <v>134</v>
      </c>
      <c r="C506" s="143" t="s">
        <v>568</v>
      </c>
      <c r="D506" s="2" t="s">
        <v>569</v>
      </c>
      <c r="E506" s="8"/>
      <c r="F506" s="7"/>
      <c r="G506" s="36"/>
      <c r="H506" s="26">
        <v>4000</v>
      </c>
      <c r="I506" s="20">
        <f t="shared" ref="I506:I513" si="86">H506*6</f>
        <v>24000</v>
      </c>
      <c r="J506" s="26"/>
      <c r="K506" s="26"/>
      <c r="L506" s="20"/>
    </row>
    <row r="507" spans="1:12" x14ac:dyDescent="0.3">
      <c r="A507" s="2"/>
      <c r="B507" s="2">
        <v>135</v>
      </c>
      <c r="C507" s="2" t="s">
        <v>570</v>
      </c>
      <c r="D507" s="2" t="s">
        <v>569</v>
      </c>
      <c r="E507" s="8"/>
      <c r="F507" s="7"/>
      <c r="G507" s="36"/>
      <c r="H507" s="26">
        <v>4000</v>
      </c>
      <c r="I507" s="20">
        <f t="shared" si="86"/>
        <v>24000</v>
      </c>
      <c r="J507" s="26"/>
      <c r="K507" s="26"/>
      <c r="L507" s="20"/>
    </row>
    <row r="508" spans="1:12" x14ac:dyDescent="0.3">
      <c r="A508" s="2"/>
      <c r="B508" s="2">
        <v>136</v>
      </c>
      <c r="C508" s="2" t="s">
        <v>571</v>
      </c>
      <c r="D508" s="2" t="s">
        <v>569</v>
      </c>
      <c r="E508" s="8"/>
      <c r="F508" s="7"/>
      <c r="G508" s="36"/>
      <c r="H508" s="26">
        <v>4000</v>
      </c>
      <c r="I508" s="20">
        <f t="shared" si="86"/>
        <v>24000</v>
      </c>
      <c r="J508" s="26"/>
      <c r="K508" s="26"/>
      <c r="L508" s="20"/>
    </row>
    <row r="509" spans="1:12" x14ac:dyDescent="0.3">
      <c r="A509" s="2"/>
      <c r="B509" s="2">
        <v>137</v>
      </c>
      <c r="C509" s="2" t="s">
        <v>572</v>
      </c>
      <c r="D509" s="2" t="s">
        <v>569</v>
      </c>
      <c r="E509" s="8"/>
      <c r="F509" s="7"/>
      <c r="G509" s="36"/>
      <c r="H509" s="26">
        <v>4000</v>
      </c>
      <c r="I509" s="20">
        <f t="shared" si="86"/>
        <v>24000</v>
      </c>
      <c r="J509" s="26"/>
      <c r="K509" s="26"/>
      <c r="L509" s="20"/>
    </row>
    <row r="510" spans="1:12" x14ac:dyDescent="0.3">
      <c r="A510" s="2"/>
      <c r="B510" s="2">
        <v>138</v>
      </c>
      <c r="C510" s="2" t="s">
        <v>573</v>
      </c>
      <c r="D510" s="2" t="s">
        <v>569</v>
      </c>
      <c r="E510" s="8"/>
      <c r="F510" s="7"/>
      <c r="G510" s="36"/>
      <c r="H510" s="26">
        <v>4000</v>
      </c>
      <c r="I510" s="20">
        <f t="shared" si="86"/>
        <v>24000</v>
      </c>
      <c r="J510" s="26"/>
      <c r="K510" s="26"/>
      <c r="L510" s="20"/>
    </row>
    <row r="511" spans="1:12" x14ac:dyDescent="0.3">
      <c r="A511" s="2"/>
      <c r="B511" s="2">
        <v>139</v>
      </c>
      <c r="C511" s="2" t="s">
        <v>574</v>
      </c>
      <c r="D511" s="2" t="s">
        <v>569</v>
      </c>
      <c r="E511" s="8"/>
      <c r="F511" s="7"/>
      <c r="G511" s="36"/>
      <c r="H511" s="26">
        <v>4000</v>
      </c>
      <c r="I511" s="20">
        <f t="shared" si="86"/>
        <v>24000</v>
      </c>
      <c r="J511" s="26"/>
      <c r="K511" s="26"/>
      <c r="L511" s="20"/>
    </row>
    <row r="512" spans="1:12" x14ac:dyDescent="0.3">
      <c r="A512" s="2"/>
      <c r="B512" s="2">
        <v>140</v>
      </c>
      <c r="C512" s="2" t="s">
        <v>575</v>
      </c>
      <c r="D512" s="2" t="s">
        <v>569</v>
      </c>
      <c r="E512" s="8"/>
      <c r="F512" s="7"/>
      <c r="G512" s="36"/>
      <c r="H512" s="26">
        <v>4000</v>
      </c>
      <c r="I512" s="20">
        <f t="shared" si="86"/>
        <v>24000</v>
      </c>
      <c r="J512" s="26"/>
      <c r="K512" s="26"/>
      <c r="L512" s="20"/>
    </row>
    <row r="513" spans="1:12" x14ac:dyDescent="0.3">
      <c r="A513" s="2"/>
      <c r="B513" s="2">
        <v>141</v>
      </c>
      <c r="C513" s="2" t="s">
        <v>576</v>
      </c>
      <c r="D513" s="2" t="s">
        <v>569</v>
      </c>
      <c r="E513" s="8"/>
      <c r="F513" s="7"/>
      <c r="G513" s="36"/>
      <c r="H513" s="26">
        <v>4000</v>
      </c>
      <c r="I513" s="20">
        <f t="shared" si="86"/>
        <v>24000</v>
      </c>
      <c r="J513" s="26"/>
      <c r="K513" s="26"/>
      <c r="L513" s="20"/>
    </row>
    <row r="514" spans="1:12" x14ac:dyDescent="0.3">
      <c r="A514" s="2"/>
      <c r="D514" s="46" t="s">
        <v>577</v>
      </c>
      <c r="E514" s="8"/>
      <c r="F514" s="7"/>
      <c r="G514" s="36"/>
      <c r="H514" s="26"/>
      <c r="I514" s="20"/>
      <c r="J514" s="26"/>
      <c r="K514" s="26"/>
      <c r="L514" s="20"/>
    </row>
    <row r="515" spans="1:12" x14ac:dyDescent="0.3">
      <c r="A515" s="2"/>
      <c r="D515" s="46" t="s">
        <v>578</v>
      </c>
      <c r="E515" s="8"/>
      <c r="F515" s="7"/>
      <c r="G515" s="36"/>
      <c r="H515" s="26"/>
      <c r="I515" s="20"/>
      <c r="J515" s="26"/>
      <c r="K515" s="26"/>
      <c r="L515" s="20"/>
    </row>
    <row r="516" spans="1:12" x14ac:dyDescent="0.3">
      <c r="A516" s="2"/>
      <c r="D516" s="46" t="s">
        <v>579</v>
      </c>
      <c r="E516" s="8"/>
      <c r="F516" s="7"/>
      <c r="G516" s="36"/>
      <c r="H516" s="26"/>
      <c r="I516" s="20"/>
      <c r="J516" s="26"/>
      <c r="K516" s="26"/>
      <c r="L516" s="20"/>
    </row>
    <row r="517" spans="1:12" x14ac:dyDescent="0.3">
      <c r="A517" s="2"/>
      <c r="D517" s="46" t="s">
        <v>580</v>
      </c>
      <c r="E517" s="8"/>
      <c r="F517" s="7"/>
      <c r="G517" s="36"/>
      <c r="H517" s="26"/>
      <c r="I517" s="20"/>
      <c r="J517" s="26"/>
      <c r="K517" s="26"/>
      <c r="L517" s="20"/>
    </row>
    <row r="518" spans="1:12" x14ac:dyDescent="0.3">
      <c r="A518" s="2"/>
      <c r="D518" s="2" t="s">
        <v>16</v>
      </c>
      <c r="E518" s="2">
        <v>6</v>
      </c>
      <c r="F518" s="7">
        <v>3000</v>
      </c>
      <c r="G518" s="7">
        <f t="shared" ref="G518:G523" si="87">E518*F518</f>
        <v>18000</v>
      </c>
      <c r="H518" s="26"/>
      <c r="I518" s="26">
        <f>G518*6</f>
        <v>108000</v>
      </c>
      <c r="J518" s="26"/>
      <c r="K518" s="26"/>
      <c r="L518" s="20"/>
    </row>
    <row r="519" spans="1:12" x14ac:dyDescent="0.3">
      <c r="A519" s="2"/>
      <c r="D519" s="2" t="s">
        <v>15</v>
      </c>
      <c r="E519" s="2">
        <v>6</v>
      </c>
      <c r="F519" s="7">
        <v>500</v>
      </c>
      <c r="G519" s="7">
        <f t="shared" si="87"/>
        <v>3000</v>
      </c>
      <c r="H519" s="26"/>
      <c r="I519" s="26">
        <f>G519*6</f>
        <v>18000</v>
      </c>
      <c r="J519" s="26"/>
      <c r="K519" s="26"/>
      <c r="L519" s="20"/>
    </row>
    <row r="520" spans="1:12" x14ac:dyDescent="0.3">
      <c r="A520" s="2"/>
      <c r="D520" s="2" t="s">
        <v>56</v>
      </c>
      <c r="E520" s="2">
        <v>6</v>
      </c>
      <c r="F520" s="7">
        <v>200</v>
      </c>
      <c r="G520" s="7">
        <f t="shared" si="87"/>
        <v>1200</v>
      </c>
      <c r="H520" s="26"/>
      <c r="I520" s="26">
        <f>G520*6</f>
        <v>7200</v>
      </c>
      <c r="J520" s="26"/>
      <c r="K520" s="26"/>
      <c r="L520" s="20"/>
    </row>
    <row r="521" spans="1:12" x14ac:dyDescent="0.3">
      <c r="A521" s="2"/>
      <c r="D521" s="2" t="s">
        <v>3</v>
      </c>
      <c r="E521" s="2">
        <v>6</v>
      </c>
      <c r="F521" s="7">
        <v>2000</v>
      </c>
      <c r="G521" s="7">
        <f t="shared" si="87"/>
        <v>12000</v>
      </c>
      <c r="H521" s="26"/>
      <c r="I521" s="26">
        <f>G521*6</f>
        <v>72000</v>
      </c>
      <c r="J521" s="26"/>
      <c r="K521" s="26"/>
      <c r="L521" s="20"/>
    </row>
    <row r="522" spans="1:12" x14ac:dyDescent="0.3">
      <c r="A522" s="2"/>
      <c r="D522" s="2" t="s">
        <v>14</v>
      </c>
      <c r="E522" s="2">
        <v>6</v>
      </c>
      <c r="F522" s="7">
        <v>17000</v>
      </c>
      <c r="G522" s="7">
        <f t="shared" si="87"/>
        <v>102000</v>
      </c>
      <c r="H522" s="26"/>
      <c r="I522" s="26">
        <f>G522</f>
        <v>102000</v>
      </c>
      <c r="J522" s="26"/>
      <c r="K522" s="26"/>
      <c r="L522" s="20"/>
    </row>
    <row r="523" spans="1:12" x14ac:dyDescent="0.3">
      <c r="A523" s="2"/>
      <c r="D523" s="2" t="s">
        <v>10</v>
      </c>
      <c r="E523" s="2">
        <v>6</v>
      </c>
      <c r="F523" s="7">
        <v>9000</v>
      </c>
      <c r="G523" s="7">
        <f t="shared" si="87"/>
        <v>54000</v>
      </c>
      <c r="H523" s="2"/>
      <c r="I523" s="26">
        <f>G523</f>
        <v>54000</v>
      </c>
      <c r="J523" s="26"/>
      <c r="K523" s="26"/>
      <c r="L523" s="20"/>
    </row>
    <row r="524" spans="1:12" ht="15" thickBot="1" x14ac:dyDescent="0.35">
      <c r="A524" s="2"/>
      <c r="D524" s="24" t="s">
        <v>0</v>
      </c>
      <c r="E524" s="8"/>
      <c r="F524" s="7"/>
      <c r="G524" s="23">
        <f>G519+G520+G521+G522+G523</f>
        <v>172200</v>
      </c>
      <c r="H524" s="26"/>
      <c r="I524" s="21">
        <f>I506+I507+I508+I509+I510+I511+I512+I513+I518+I519+I520+I521+I522+I523</f>
        <v>553200</v>
      </c>
      <c r="J524" s="26"/>
      <c r="K524" s="26"/>
      <c r="L524" s="21">
        <f>I524</f>
        <v>553200</v>
      </c>
    </row>
    <row r="525" spans="1:12" ht="15" thickTop="1" x14ac:dyDescent="0.3">
      <c r="A525" s="17"/>
      <c r="B525" s="17"/>
      <c r="C525" s="17"/>
      <c r="D525" s="17"/>
      <c r="E525" s="19"/>
      <c r="F525" s="18"/>
      <c r="G525" s="18"/>
      <c r="H525" s="16"/>
      <c r="I525" s="16"/>
      <c r="J525" s="17"/>
      <c r="K525" s="16"/>
      <c r="L525" s="16"/>
    </row>
    <row r="526" spans="1:12" x14ac:dyDescent="0.3">
      <c r="A526" s="46"/>
      <c r="B526" s="46">
        <v>142</v>
      </c>
      <c r="C526" s="160" t="s">
        <v>581</v>
      </c>
      <c r="D526" s="46" t="s">
        <v>582</v>
      </c>
      <c r="E526" s="8">
        <v>1</v>
      </c>
      <c r="F526" s="7"/>
      <c r="G526" s="7"/>
      <c r="H526" s="26">
        <v>5000</v>
      </c>
      <c r="I526" s="20">
        <f>H526*6</f>
        <v>30000</v>
      </c>
      <c r="J526" s="2"/>
      <c r="K526" s="26"/>
      <c r="L526" s="26"/>
    </row>
    <row r="527" spans="1:12" x14ac:dyDescent="0.3">
      <c r="A527" s="46"/>
      <c r="B527" s="46">
        <v>143</v>
      </c>
      <c r="C527" s="47" t="s">
        <v>583</v>
      </c>
      <c r="D527" s="46" t="s">
        <v>582</v>
      </c>
      <c r="E527" s="8">
        <v>1</v>
      </c>
      <c r="F527" s="7"/>
      <c r="G527" s="7"/>
      <c r="H527" s="26">
        <v>5000</v>
      </c>
      <c r="I527" s="20">
        <f>H527*6</f>
        <v>30000</v>
      </c>
      <c r="J527" s="2"/>
      <c r="K527" s="26"/>
      <c r="L527" s="26"/>
    </row>
    <row r="528" spans="1:12" x14ac:dyDescent="0.3">
      <c r="A528" s="2"/>
      <c r="C528" s="46"/>
      <c r="D528" s="2" t="s">
        <v>16</v>
      </c>
      <c r="E528" s="2">
        <v>2</v>
      </c>
      <c r="F528" s="7">
        <v>3000</v>
      </c>
      <c r="G528" s="7">
        <f t="shared" ref="G528:G533" si="88">E528*F528</f>
        <v>6000</v>
      </c>
      <c r="H528" s="26"/>
      <c r="I528" s="26">
        <f>G528*6</f>
        <v>36000</v>
      </c>
      <c r="J528" s="2"/>
      <c r="K528" s="26"/>
      <c r="L528" s="26"/>
    </row>
    <row r="529" spans="1:12" x14ac:dyDescent="0.3">
      <c r="A529" s="2"/>
      <c r="C529" s="46"/>
      <c r="D529" s="2" t="s">
        <v>15</v>
      </c>
      <c r="E529" s="2">
        <v>2</v>
      </c>
      <c r="F529" s="7">
        <v>500</v>
      </c>
      <c r="G529" s="7">
        <f t="shared" si="88"/>
        <v>1000</v>
      </c>
      <c r="H529" s="26"/>
      <c r="I529" s="26">
        <f>G529*6</f>
        <v>6000</v>
      </c>
      <c r="J529" s="2"/>
      <c r="K529" s="26"/>
      <c r="L529" s="26"/>
    </row>
    <row r="530" spans="1:12" x14ac:dyDescent="0.3">
      <c r="A530" s="2"/>
      <c r="C530" s="46"/>
      <c r="D530" s="2" t="s">
        <v>56</v>
      </c>
      <c r="E530" s="2">
        <v>2</v>
      </c>
      <c r="F530" s="7">
        <v>200</v>
      </c>
      <c r="G530" s="7">
        <f t="shared" si="88"/>
        <v>400</v>
      </c>
      <c r="H530" s="26"/>
      <c r="I530" s="26">
        <f>G530*6</f>
        <v>2400</v>
      </c>
      <c r="J530" s="2"/>
      <c r="K530" s="26"/>
      <c r="L530" s="26"/>
    </row>
    <row r="531" spans="1:12" x14ac:dyDescent="0.3">
      <c r="A531" s="2"/>
      <c r="C531" s="46"/>
      <c r="D531" s="2" t="s">
        <v>3</v>
      </c>
      <c r="E531" s="2">
        <v>2</v>
      </c>
      <c r="F531" s="7">
        <v>2000</v>
      </c>
      <c r="G531" s="7">
        <f t="shared" si="88"/>
        <v>4000</v>
      </c>
      <c r="H531" s="26"/>
      <c r="I531" s="26">
        <f>G531*6</f>
        <v>24000</v>
      </c>
      <c r="J531" s="2"/>
      <c r="K531" s="26"/>
      <c r="L531" s="26"/>
    </row>
    <row r="532" spans="1:12" x14ac:dyDescent="0.3">
      <c r="A532" s="2"/>
      <c r="C532" s="46"/>
      <c r="D532" s="2" t="s">
        <v>14</v>
      </c>
      <c r="E532" s="2">
        <v>2</v>
      </c>
      <c r="F532" s="7">
        <v>18000</v>
      </c>
      <c r="G532" s="7">
        <f t="shared" si="88"/>
        <v>36000</v>
      </c>
      <c r="H532" s="26"/>
      <c r="I532" s="26">
        <f>G532</f>
        <v>36000</v>
      </c>
      <c r="J532" s="2"/>
      <c r="K532" s="26"/>
      <c r="L532" s="26"/>
    </row>
    <row r="533" spans="1:12" x14ac:dyDescent="0.3">
      <c r="A533" s="2"/>
      <c r="D533" s="2" t="s">
        <v>10</v>
      </c>
      <c r="E533" s="2">
        <v>2</v>
      </c>
      <c r="F533" s="7">
        <v>12000</v>
      </c>
      <c r="G533" s="7">
        <f t="shared" si="88"/>
        <v>24000</v>
      </c>
      <c r="H533" s="2"/>
      <c r="I533" s="26">
        <f>G533</f>
        <v>24000</v>
      </c>
      <c r="J533" s="2"/>
      <c r="K533" s="26"/>
      <c r="L533" s="26"/>
    </row>
    <row r="534" spans="1:12" ht="15" thickBot="1" x14ac:dyDescent="0.35">
      <c r="A534" s="2"/>
      <c r="D534" s="24" t="s">
        <v>0</v>
      </c>
      <c r="E534" s="8"/>
      <c r="F534" s="7"/>
      <c r="G534" s="23">
        <f>G529+G530+G531+G532+G533</f>
        <v>65400</v>
      </c>
      <c r="H534" s="26"/>
      <c r="I534" s="21">
        <f>I526+I527+I528+I529+I530+I531+I532+I533</f>
        <v>188400</v>
      </c>
      <c r="J534" s="26"/>
      <c r="K534" s="26"/>
      <c r="L534" s="21">
        <f>I534</f>
        <v>188400</v>
      </c>
    </row>
    <row r="535" spans="1:12" ht="15" thickTop="1" x14ac:dyDescent="0.3">
      <c r="A535" s="17"/>
      <c r="B535" s="17"/>
      <c r="C535" s="17"/>
      <c r="D535" s="17"/>
      <c r="E535" s="19"/>
      <c r="F535" s="18"/>
      <c r="G535" s="18"/>
      <c r="H535" s="16"/>
      <c r="I535" s="16"/>
      <c r="J535" s="17"/>
      <c r="K535" s="16"/>
      <c r="L535" s="16"/>
    </row>
    <row r="536" spans="1:12" x14ac:dyDescent="0.3">
      <c r="A536" s="2"/>
      <c r="B536" s="2">
        <v>144</v>
      </c>
      <c r="C536" s="46" t="s">
        <v>584</v>
      </c>
      <c r="D536" s="47" t="s">
        <v>585</v>
      </c>
      <c r="E536" s="8">
        <v>1</v>
      </c>
      <c r="F536" s="7"/>
      <c r="G536" s="7"/>
      <c r="H536" s="26">
        <v>5000</v>
      </c>
      <c r="I536" s="20">
        <f>H536*6</f>
        <v>30000</v>
      </c>
      <c r="J536" s="2"/>
      <c r="K536" s="26"/>
      <c r="L536" s="26"/>
    </row>
    <row r="537" spans="1:12" x14ac:dyDescent="0.3">
      <c r="A537" s="2"/>
      <c r="B537" s="2">
        <v>145</v>
      </c>
      <c r="C537" s="46" t="s">
        <v>586</v>
      </c>
      <c r="D537" s="47" t="s">
        <v>585</v>
      </c>
      <c r="E537" s="2">
        <v>1</v>
      </c>
      <c r="F537" s="7"/>
      <c r="G537" s="7"/>
      <c r="H537" s="26">
        <v>5000</v>
      </c>
      <c r="I537" s="20">
        <f>H537*6</f>
        <v>30000</v>
      </c>
      <c r="J537" s="2"/>
      <c r="K537" s="26"/>
      <c r="L537" s="26"/>
    </row>
    <row r="538" spans="1:12" x14ac:dyDescent="0.3">
      <c r="A538" s="2"/>
      <c r="C538" s="25"/>
      <c r="D538" s="2" t="s">
        <v>16</v>
      </c>
      <c r="E538" s="2">
        <v>2</v>
      </c>
      <c r="F538" s="7">
        <v>3000</v>
      </c>
      <c r="G538" s="7">
        <f t="shared" ref="G538:G543" si="89">E538*F538</f>
        <v>6000</v>
      </c>
      <c r="H538" s="26"/>
      <c r="I538" s="26">
        <f>G538*6</f>
        <v>36000</v>
      </c>
      <c r="J538" s="2"/>
      <c r="K538" s="26"/>
      <c r="L538" s="26"/>
    </row>
    <row r="539" spans="1:12" x14ac:dyDescent="0.3">
      <c r="A539" s="2"/>
      <c r="C539" s="25"/>
      <c r="D539" s="2" t="s">
        <v>15</v>
      </c>
      <c r="E539" s="2">
        <v>2</v>
      </c>
      <c r="F539" s="7">
        <v>500</v>
      </c>
      <c r="G539" s="7">
        <f t="shared" si="89"/>
        <v>1000</v>
      </c>
      <c r="H539" s="2"/>
      <c r="I539" s="26">
        <f>G539*6</f>
        <v>6000</v>
      </c>
      <c r="J539" s="2"/>
      <c r="K539" s="26"/>
      <c r="L539" s="26"/>
    </row>
    <row r="540" spans="1:12" x14ac:dyDescent="0.3">
      <c r="A540" s="2"/>
      <c r="C540" s="25"/>
      <c r="D540" s="2" t="s">
        <v>56</v>
      </c>
      <c r="E540" s="2">
        <v>2</v>
      </c>
      <c r="F540" s="7">
        <v>200</v>
      </c>
      <c r="G540" s="7">
        <f t="shared" si="89"/>
        <v>400</v>
      </c>
      <c r="H540" s="26"/>
      <c r="I540" s="26">
        <f>G540*6</f>
        <v>2400</v>
      </c>
      <c r="J540" s="2"/>
      <c r="K540" s="26"/>
      <c r="L540" s="26"/>
    </row>
    <row r="541" spans="1:12" x14ac:dyDescent="0.3">
      <c r="A541" s="2"/>
      <c r="C541" s="25"/>
      <c r="D541" s="2" t="s">
        <v>3</v>
      </c>
      <c r="E541" s="2">
        <v>2</v>
      </c>
      <c r="F541" s="7">
        <v>2000</v>
      </c>
      <c r="G541" s="7">
        <f t="shared" si="89"/>
        <v>4000</v>
      </c>
      <c r="H541" s="26"/>
      <c r="I541" s="26">
        <f>G541*6</f>
        <v>24000</v>
      </c>
      <c r="J541" s="2"/>
      <c r="K541" s="26"/>
      <c r="L541" s="26"/>
    </row>
    <row r="542" spans="1:12" x14ac:dyDescent="0.3">
      <c r="A542" s="2"/>
      <c r="C542" s="25"/>
      <c r="D542" s="2" t="s">
        <v>14</v>
      </c>
      <c r="E542" s="2">
        <v>2</v>
      </c>
      <c r="F542" s="7">
        <v>17000</v>
      </c>
      <c r="G542" s="7">
        <f t="shared" si="89"/>
        <v>34000</v>
      </c>
      <c r="H542" s="26"/>
      <c r="I542" s="26">
        <f>G542</f>
        <v>34000</v>
      </c>
      <c r="J542" s="2"/>
      <c r="K542" s="26"/>
      <c r="L542" s="26"/>
    </row>
    <row r="543" spans="1:12" x14ac:dyDescent="0.3">
      <c r="A543" s="2"/>
      <c r="D543" s="2" t="s">
        <v>10</v>
      </c>
      <c r="E543" s="2">
        <v>2</v>
      </c>
      <c r="F543" s="7">
        <v>9000</v>
      </c>
      <c r="G543" s="7">
        <f t="shared" si="89"/>
        <v>18000</v>
      </c>
      <c r="H543" s="26"/>
      <c r="I543" s="26">
        <f>G543</f>
        <v>18000</v>
      </c>
      <c r="J543" s="2"/>
      <c r="K543" s="26"/>
      <c r="L543" s="26"/>
    </row>
    <row r="544" spans="1:12" ht="15" thickBot="1" x14ac:dyDescent="0.35">
      <c r="A544" s="2"/>
      <c r="D544" s="24" t="s">
        <v>0</v>
      </c>
      <c r="E544" s="8"/>
      <c r="F544" s="7"/>
      <c r="G544" s="23">
        <f>G539+G540+G541+G542+G543</f>
        <v>57400</v>
      </c>
      <c r="H544" s="26"/>
      <c r="I544" s="21">
        <f>I536+I537+I538+I539+I540+I541+I542+I543</f>
        <v>180400</v>
      </c>
      <c r="J544" s="26"/>
      <c r="K544" s="26"/>
      <c r="L544" s="21">
        <f>I544</f>
        <v>180400</v>
      </c>
    </row>
    <row r="545" spans="1:12" ht="15" thickTop="1" x14ac:dyDescent="0.3">
      <c r="A545" s="17"/>
      <c r="B545" s="17"/>
      <c r="C545" s="17"/>
      <c r="D545" s="17"/>
      <c r="E545" s="19"/>
      <c r="F545" s="18"/>
      <c r="G545" s="18"/>
      <c r="H545" s="16"/>
      <c r="I545" s="16"/>
      <c r="J545" s="17"/>
      <c r="K545" s="16"/>
      <c r="L545" s="16"/>
    </row>
    <row r="546" spans="1:12" x14ac:dyDescent="0.3">
      <c r="A546" s="2">
        <v>140</v>
      </c>
      <c r="C546" s="46" t="s">
        <v>1999</v>
      </c>
      <c r="D546" s="60" t="s">
        <v>587</v>
      </c>
      <c r="E546" s="8">
        <v>1</v>
      </c>
      <c r="F546" s="7"/>
      <c r="G546" s="7"/>
      <c r="H546" s="26">
        <v>2000</v>
      </c>
      <c r="I546" s="20">
        <f>H546*6</f>
        <v>12000</v>
      </c>
      <c r="J546" s="2" t="s">
        <v>1</v>
      </c>
      <c r="K546" s="26">
        <f>I546/2</f>
        <v>6000</v>
      </c>
      <c r="L546" s="26"/>
    </row>
    <row r="547" spans="1:12" x14ac:dyDescent="0.3">
      <c r="A547" s="2">
        <v>141</v>
      </c>
      <c r="C547" s="46" t="s">
        <v>2000</v>
      </c>
      <c r="D547" s="60" t="s">
        <v>587</v>
      </c>
      <c r="E547" s="8">
        <v>1</v>
      </c>
      <c r="F547" s="7"/>
      <c r="G547" s="7"/>
      <c r="H547" s="26">
        <v>2000</v>
      </c>
      <c r="I547" s="20">
        <f>H547*6</f>
        <v>12000</v>
      </c>
      <c r="J547" s="2" t="s">
        <v>1</v>
      </c>
      <c r="K547" s="26">
        <f>I547/2</f>
        <v>6000</v>
      </c>
      <c r="L547" s="26"/>
    </row>
    <row r="548" spans="1:12" x14ac:dyDescent="0.3">
      <c r="A548" s="2"/>
      <c r="C548" s="46"/>
      <c r="D548" s="2" t="s">
        <v>16</v>
      </c>
      <c r="E548" s="8">
        <v>2</v>
      </c>
      <c r="F548" s="7">
        <v>2000</v>
      </c>
      <c r="G548" s="7">
        <f t="shared" ref="G548:G553" si="90">E548*F548</f>
        <v>4000</v>
      </c>
      <c r="H548" s="26"/>
      <c r="I548" s="26">
        <f>G548*8</f>
        <v>32000</v>
      </c>
      <c r="J548" s="2" t="s">
        <v>1</v>
      </c>
      <c r="K548" s="26">
        <f t="shared" ref="K548:K552" si="91">G548/2</f>
        <v>2000</v>
      </c>
      <c r="L548" s="26"/>
    </row>
    <row r="549" spans="1:12" x14ac:dyDescent="0.3">
      <c r="A549" s="2"/>
      <c r="C549" s="46"/>
      <c r="D549" s="2" t="s">
        <v>15</v>
      </c>
      <c r="E549" s="8">
        <v>2</v>
      </c>
      <c r="F549" s="7">
        <v>500</v>
      </c>
      <c r="G549" s="7">
        <f t="shared" si="90"/>
        <v>1000</v>
      </c>
      <c r="H549" s="26"/>
      <c r="I549" s="26">
        <f>G549*8</f>
        <v>8000</v>
      </c>
      <c r="J549" s="2" t="s">
        <v>1</v>
      </c>
      <c r="K549" s="26">
        <f>I549/2</f>
        <v>4000</v>
      </c>
      <c r="L549" s="26"/>
    </row>
    <row r="550" spans="1:12" x14ac:dyDescent="0.3">
      <c r="A550" s="2"/>
      <c r="D550" s="2" t="s">
        <v>56</v>
      </c>
      <c r="E550" s="8">
        <v>2</v>
      </c>
      <c r="F550" s="7">
        <v>200</v>
      </c>
      <c r="G550" s="7">
        <f t="shared" si="90"/>
        <v>400</v>
      </c>
      <c r="H550" s="2"/>
      <c r="I550" s="26">
        <f>G550*8</f>
        <v>3200</v>
      </c>
      <c r="J550" s="2" t="s">
        <v>1</v>
      </c>
      <c r="K550" s="26">
        <f>I550/2</f>
        <v>1600</v>
      </c>
      <c r="L550" s="26"/>
    </row>
    <row r="551" spans="1:12" x14ac:dyDescent="0.3">
      <c r="A551" s="2"/>
      <c r="D551" s="2" t="s">
        <v>3</v>
      </c>
      <c r="E551" s="8">
        <v>2</v>
      </c>
      <c r="F551" s="7">
        <v>2000</v>
      </c>
      <c r="G551" s="7">
        <f t="shared" si="90"/>
        <v>4000</v>
      </c>
      <c r="H551" s="26"/>
      <c r="I551" s="26">
        <f>G551*8</f>
        <v>32000</v>
      </c>
      <c r="J551" s="2" t="s">
        <v>1</v>
      </c>
      <c r="K551" s="26">
        <f>I551/2</f>
        <v>16000</v>
      </c>
      <c r="L551" s="26"/>
    </row>
    <row r="552" spans="1:12" x14ac:dyDescent="0.3">
      <c r="A552" s="2"/>
      <c r="D552" s="2" t="s">
        <v>14</v>
      </c>
      <c r="E552" s="8">
        <v>2</v>
      </c>
      <c r="F552" s="7">
        <v>17000</v>
      </c>
      <c r="G552" s="7">
        <f t="shared" si="90"/>
        <v>34000</v>
      </c>
      <c r="H552" s="26"/>
      <c r="I552" s="26">
        <f>G552</f>
        <v>34000</v>
      </c>
      <c r="J552" s="2" t="s">
        <v>1</v>
      </c>
      <c r="K552" s="26">
        <f t="shared" si="91"/>
        <v>17000</v>
      </c>
      <c r="L552" s="26"/>
    </row>
    <row r="553" spans="1:12" x14ac:dyDescent="0.3">
      <c r="A553" s="2"/>
      <c r="D553" s="2" t="s">
        <v>10</v>
      </c>
      <c r="E553" s="8">
        <v>2</v>
      </c>
      <c r="F553" s="7">
        <v>9000</v>
      </c>
      <c r="G553" s="7">
        <f t="shared" si="90"/>
        <v>18000</v>
      </c>
      <c r="H553" s="26"/>
      <c r="I553" s="26">
        <f>G553</f>
        <v>18000</v>
      </c>
      <c r="J553" s="2" t="s">
        <v>1</v>
      </c>
      <c r="K553" s="26">
        <f>I553/2</f>
        <v>9000</v>
      </c>
      <c r="L553" s="26"/>
    </row>
    <row r="554" spans="1:12" ht="15" thickBot="1" x14ac:dyDescent="0.35">
      <c r="A554" s="2"/>
      <c r="D554" s="24" t="s">
        <v>0</v>
      </c>
      <c r="E554" s="8"/>
      <c r="F554" s="7"/>
      <c r="G554" s="23">
        <f>G549+G550+G551+G552+G553+G548</f>
        <v>61400</v>
      </c>
      <c r="H554" s="26"/>
      <c r="I554" s="21">
        <f>I546+I547+I548+I549+I550+I551+I552+I553</f>
        <v>151200</v>
      </c>
      <c r="J554" s="2"/>
      <c r="K554" s="21">
        <f>K546+K547+K548+K549+K550+K551+K552+K553</f>
        <v>61600</v>
      </c>
      <c r="L554" s="21">
        <f>K554</f>
        <v>61600</v>
      </c>
    </row>
    <row r="555" spans="1:12" ht="15" thickTop="1" x14ac:dyDescent="0.3">
      <c r="A555" s="17"/>
      <c r="B555" s="17"/>
      <c r="C555" s="17"/>
      <c r="D555" s="17"/>
      <c r="E555" s="19"/>
      <c r="F555" s="18"/>
      <c r="G555" s="18"/>
      <c r="H555" s="16"/>
      <c r="I555" s="16"/>
      <c r="J555" s="17"/>
      <c r="K555" s="16"/>
      <c r="L555" s="16"/>
    </row>
    <row r="556" spans="1:12" x14ac:dyDescent="0.3">
      <c r="A556" s="2">
        <v>142</v>
      </c>
      <c r="C556" s="46" t="s">
        <v>2001</v>
      </c>
      <c r="D556" s="60" t="s">
        <v>588</v>
      </c>
      <c r="E556" s="8">
        <v>1</v>
      </c>
      <c r="F556" s="7"/>
      <c r="G556" s="7"/>
      <c r="H556" s="26">
        <v>2000</v>
      </c>
      <c r="I556" s="20">
        <f>H556*6</f>
        <v>12000</v>
      </c>
      <c r="J556" s="2" t="s">
        <v>1</v>
      </c>
      <c r="K556" s="26">
        <f t="shared" ref="K556:K563" si="92">I556/2</f>
        <v>6000</v>
      </c>
      <c r="L556" s="26"/>
    </row>
    <row r="557" spans="1:12" x14ac:dyDescent="0.3">
      <c r="A557" s="2">
        <v>143</v>
      </c>
      <c r="C557" s="46" t="s">
        <v>2002</v>
      </c>
      <c r="D557" s="60" t="s">
        <v>588</v>
      </c>
      <c r="E557" s="8">
        <v>1</v>
      </c>
      <c r="F557" s="7"/>
      <c r="G557" s="7"/>
      <c r="H557" s="26">
        <v>2000</v>
      </c>
      <c r="I557" s="20">
        <f>H557*6</f>
        <v>12000</v>
      </c>
      <c r="J557" s="2" t="s">
        <v>1</v>
      </c>
      <c r="K557" s="26">
        <f t="shared" si="92"/>
        <v>6000</v>
      </c>
      <c r="L557" s="26"/>
    </row>
    <row r="558" spans="1:12" x14ac:dyDescent="0.3">
      <c r="A558" s="2"/>
      <c r="C558" s="46"/>
      <c r="D558" s="2" t="s">
        <v>16</v>
      </c>
      <c r="E558" s="8">
        <v>2</v>
      </c>
      <c r="F558" s="7">
        <v>2000</v>
      </c>
      <c r="G558" s="7">
        <f t="shared" ref="G558:G563" si="93">E558*F558</f>
        <v>4000</v>
      </c>
      <c r="H558" s="26"/>
      <c r="I558" s="26">
        <f>G558*6</f>
        <v>24000</v>
      </c>
      <c r="J558" s="2" t="s">
        <v>1</v>
      </c>
      <c r="K558" s="26">
        <f t="shared" si="92"/>
        <v>12000</v>
      </c>
      <c r="L558" s="26"/>
    </row>
    <row r="559" spans="1:12" x14ac:dyDescent="0.3">
      <c r="A559" s="2"/>
      <c r="D559" s="2" t="s">
        <v>15</v>
      </c>
      <c r="E559" s="8">
        <v>2</v>
      </c>
      <c r="F559" s="7">
        <v>500</v>
      </c>
      <c r="G559" s="7">
        <f t="shared" si="93"/>
        <v>1000</v>
      </c>
      <c r="H559" s="26"/>
      <c r="I559" s="26">
        <f>G559*6</f>
        <v>6000</v>
      </c>
      <c r="J559" s="2" t="s">
        <v>1</v>
      </c>
      <c r="K559" s="26">
        <f t="shared" si="92"/>
        <v>3000</v>
      </c>
      <c r="L559" s="26"/>
    </row>
    <row r="560" spans="1:12" x14ac:dyDescent="0.3">
      <c r="A560" s="2"/>
      <c r="D560" s="2" t="s">
        <v>56</v>
      </c>
      <c r="E560" s="8">
        <v>2</v>
      </c>
      <c r="F560" s="7">
        <v>200</v>
      </c>
      <c r="G560" s="7">
        <f t="shared" si="93"/>
        <v>400</v>
      </c>
      <c r="H560" s="2"/>
      <c r="I560" s="26">
        <f>G560*6</f>
        <v>2400</v>
      </c>
      <c r="J560" s="2" t="s">
        <v>1</v>
      </c>
      <c r="K560" s="26">
        <f t="shared" si="92"/>
        <v>1200</v>
      </c>
      <c r="L560" s="26"/>
    </row>
    <row r="561" spans="1:12" x14ac:dyDescent="0.3">
      <c r="A561" s="2"/>
      <c r="D561" s="2" t="s">
        <v>3</v>
      </c>
      <c r="E561" s="8">
        <v>2</v>
      </c>
      <c r="F561" s="7">
        <v>2000</v>
      </c>
      <c r="G561" s="7">
        <f t="shared" si="93"/>
        <v>4000</v>
      </c>
      <c r="H561" s="26"/>
      <c r="I561" s="26">
        <f>G561*6</f>
        <v>24000</v>
      </c>
      <c r="J561" s="2" t="s">
        <v>1</v>
      </c>
      <c r="K561" s="26">
        <f t="shared" si="92"/>
        <v>12000</v>
      </c>
      <c r="L561" s="26"/>
    </row>
    <row r="562" spans="1:12" x14ac:dyDescent="0.3">
      <c r="A562" s="2"/>
      <c r="D562" s="2" t="s">
        <v>14</v>
      </c>
      <c r="E562" s="8">
        <v>2</v>
      </c>
      <c r="F562" s="7">
        <v>17000</v>
      </c>
      <c r="G562" s="7">
        <f t="shared" si="93"/>
        <v>34000</v>
      </c>
      <c r="H562" s="26"/>
      <c r="I562" s="26">
        <f>G562</f>
        <v>34000</v>
      </c>
      <c r="J562" s="2" t="s">
        <v>1</v>
      </c>
      <c r="K562" s="26">
        <f t="shared" si="92"/>
        <v>17000</v>
      </c>
      <c r="L562" s="26"/>
    </row>
    <row r="563" spans="1:12" x14ac:dyDescent="0.3">
      <c r="A563" s="2"/>
      <c r="D563" s="2" t="s">
        <v>10</v>
      </c>
      <c r="E563" s="8">
        <v>2</v>
      </c>
      <c r="F563" s="7">
        <v>9000</v>
      </c>
      <c r="G563" s="7">
        <f t="shared" si="93"/>
        <v>18000</v>
      </c>
      <c r="H563" s="26"/>
      <c r="I563" s="26">
        <f>G563</f>
        <v>18000</v>
      </c>
      <c r="J563" s="2" t="s">
        <v>1</v>
      </c>
      <c r="K563" s="26">
        <f t="shared" si="92"/>
        <v>9000</v>
      </c>
      <c r="L563" s="26"/>
    </row>
    <row r="564" spans="1:12" ht="15" thickBot="1" x14ac:dyDescent="0.35">
      <c r="A564" s="2"/>
      <c r="D564" s="24" t="s">
        <v>0</v>
      </c>
      <c r="E564" s="8"/>
      <c r="F564" s="7"/>
      <c r="G564" s="23">
        <f>G559+G560+G561+G562+G563+G558</f>
        <v>61400</v>
      </c>
      <c r="H564" s="26"/>
      <c r="I564" s="21">
        <f>I1125+I557+I558+I559+I560+I561+I562+I563</f>
        <v>129400</v>
      </c>
      <c r="J564" s="2"/>
      <c r="K564" s="21">
        <f>K556+K557+K558+K559+K560+K561+K562+K563</f>
        <v>66200</v>
      </c>
      <c r="L564" s="21">
        <f>K564</f>
        <v>66200</v>
      </c>
    </row>
    <row r="565" spans="1:12" ht="15" thickTop="1" x14ac:dyDescent="0.3">
      <c r="A565" s="17"/>
      <c r="B565" s="17"/>
      <c r="C565" s="17"/>
      <c r="D565" s="17"/>
      <c r="E565" s="19"/>
      <c r="F565" s="18"/>
      <c r="G565" s="18"/>
      <c r="H565" s="16"/>
      <c r="I565" s="16"/>
      <c r="J565" s="17"/>
      <c r="K565" s="16"/>
      <c r="L565" s="16"/>
    </row>
    <row r="566" spans="1:12" x14ac:dyDescent="0.3">
      <c r="A566" s="2"/>
      <c r="B566" s="2">
        <v>146</v>
      </c>
      <c r="C566" s="46" t="s">
        <v>589</v>
      </c>
      <c r="D566" s="46" t="s">
        <v>1374</v>
      </c>
      <c r="E566" s="8">
        <v>1</v>
      </c>
      <c r="F566" s="7"/>
      <c r="G566" s="7"/>
      <c r="H566" s="26">
        <v>2000</v>
      </c>
      <c r="I566" s="20">
        <f>H566*6</f>
        <v>12000</v>
      </c>
      <c r="J566" s="2"/>
      <c r="K566" s="26"/>
      <c r="L566" s="26"/>
    </row>
    <row r="567" spans="1:12" x14ac:dyDescent="0.3">
      <c r="A567" s="2"/>
      <c r="C567" s="46"/>
      <c r="D567" s="2" t="s">
        <v>16</v>
      </c>
      <c r="E567" s="8">
        <v>1</v>
      </c>
      <c r="F567" s="7">
        <v>1500</v>
      </c>
      <c r="G567" s="7">
        <f t="shared" ref="G567:G572" si="94">E567*F567</f>
        <v>1500</v>
      </c>
      <c r="H567" s="26"/>
      <c r="I567" s="26">
        <f>G567*6</f>
        <v>9000</v>
      </c>
      <c r="J567" s="2"/>
      <c r="K567" s="26"/>
      <c r="L567" s="26"/>
    </row>
    <row r="568" spans="1:12" x14ac:dyDescent="0.3">
      <c r="A568" s="2"/>
      <c r="C568" s="46"/>
      <c r="D568" s="2" t="s">
        <v>15</v>
      </c>
      <c r="E568" s="8">
        <v>1</v>
      </c>
      <c r="F568" s="7">
        <v>500</v>
      </c>
      <c r="G568" s="7">
        <f t="shared" si="94"/>
        <v>500</v>
      </c>
      <c r="H568" s="2"/>
      <c r="I568" s="26">
        <f>G568*6</f>
        <v>3000</v>
      </c>
      <c r="J568" s="2"/>
      <c r="K568" s="26"/>
      <c r="L568" s="26"/>
    </row>
    <row r="569" spans="1:12" x14ac:dyDescent="0.3">
      <c r="A569" s="2"/>
      <c r="C569" s="46"/>
      <c r="D569" s="2" t="s">
        <v>56</v>
      </c>
      <c r="E569" s="8">
        <v>1</v>
      </c>
      <c r="F569" s="7">
        <v>200</v>
      </c>
      <c r="G569" s="7">
        <f t="shared" si="94"/>
        <v>200</v>
      </c>
      <c r="H569" s="26"/>
      <c r="I569" s="26">
        <f>G569*6</f>
        <v>1200</v>
      </c>
      <c r="J569" s="2"/>
      <c r="K569" s="26"/>
      <c r="L569" s="26"/>
    </row>
    <row r="570" spans="1:12" x14ac:dyDescent="0.3">
      <c r="A570" s="2"/>
      <c r="C570" s="46"/>
      <c r="D570" s="2" t="s">
        <v>3</v>
      </c>
      <c r="E570" s="8">
        <v>1</v>
      </c>
      <c r="F570" s="7">
        <v>2000</v>
      </c>
      <c r="G570" s="7">
        <f t="shared" si="94"/>
        <v>2000</v>
      </c>
      <c r="H570" s="26"/>
      <c r="I570" s="26">
        <f>G570*6</f>
        <v>12000</v>
      </c>
      <c r="J570" s="2"/>
      <c r="K570" s="26"/>
      <c r="L570" s="26"/>
    </row>
    <row r="571" spans="1:12" x14ac:dyDescent="0.3">
      <c r="A571" s="2"/>
      <c r="C571" s="46"/>
      <c r="D571" s="2" t="s">
        <v>14</v>
      </c>
      <c r="E571" s="8">
        <v>1</v>
      </c>
      <c r="F571" s="7">
        <v>17000</v>
      </c>
      <c r="G571" s="7">
        <f t="shared" si="94"/>
        <v>17000</v>
      </c>
      <c r="H571" s="26"/>
      <c r="I571" s="26">
        <f>G571</f>
        <v>17000</v>
      </c>
      <c r="J571" s="2"/>
      <c r="K571" s="26"/>
      <c r="L571" s="26"/>
    </row>
    <row r="572" spans="1:12" x14ac:dyDescent="0.3">
      <c r="A572" s="2"/>
      <c r="C572" s="46"/>
      <c r="D572" s="2" t="s">
        <v>10</v>
      </c>
      <c r="E572" s="8">
        <v>1</v>
      </c>
      <c r="F572" s="7">
        <v>9000</v>
      </c>
      <c r="G572" s="7">
        <f t="shared" si="94"/>
        <v>9000</v>
      </c>
      <c r="H572" s="26"/>
      <c r="I572" s="26">
        <f>G572</f>
        <v>9000</v>
      </c>
      <c r="J572" s="2"/>
      <c r="K572" s="26"/>
      <c r="L572" s="26"/>
    </row>
    <row r="573" spans="1:12" ht="15" thickBot="1" x14ac:dyDescent="0.35">
      <c r="A573" s="2"/>
      <c r="D573" s="24" t="s">
        <v>0</v>
      </c>
      <c r="E573" s="8"/>
      <c r="F573" s="7"/>
      <c r="G573" s="23">
        <f>G568+G569+G570+G571+G572</f>
        <v>28700</v>
      </c>
      <c r="H573" s="26"/>
      <c r="I573" s="21">
        <f>I566+I567+I568+I569+I570+I571+I572</f>
        <v>63200</v>
      </c>
      <c r="J573" s="26"/>
      <c r="K573" s="26"/>
      <c r="L573" s="21">
        <f>I573</f>
        <v>63200</v>
      </c>
    </row>
    <row r="574" spans="1:12" ht="15" thickTop="1" x14ac:dyDescent="0.3">
      <c r="A574" s="17"/>
      <c r="B574" s="17"/>
      <c r="C574" s="17"/>
      <c r="D574" s="17"/>
      <c r="E574" s="19"/>
      <c r="F574" s="18"/>
      <c r="G574" s="18"/>
      <c r="H574" s="16"/>
      <c r="I574" s="16"/>
      <c r="J574" s="17"/>
      <c r="K574" s="16"/>
      <c r="L574" s="16"/>
    </row>
    <row r="575" spans="1:12" x14ac:dyDescent="0.3">
      <c r="A575" s="2"/>
      <c r="B575" s="2">
        <v>147</v>
      </c>
      <c r="C575" s="46" t="s">
        <v>590</v>
      </c>
      <c r="D575" s="46" t="s">
        <v>1375</v>
      </c>
      <c r="E575" s="8">
        <v>1</v>
      </c>
      <c r="F575" s="7"/>
      <c r="G575" s="7"/>
      <c r="H575" s="26">
        <v>2000</v>
      </c>
      <c r="I575" s="20">
        <f>H575*6</f>
        <v>12000</v>
      </c>
      <c r="J575" s="2"/>
      <c r="K575" s="26"/>
      <c r="L575" s="26"/>
    </row>
    <row r="576" spans="1:12" x14ac:dyDescent="0.3">
      <c r="A576" s="2"/>
      <c r="C576" s="46"/>
      <c r="D576" s="2" t="s">
        <v>16</v>
      </c>
      <c r="E576" s="8">
        <v>1</v>
      </c>
      <c r="F576" s="7">
        <v>1500</v>
      </c>
      <c r="G576" s="7">
        <f t="shared" ref="G576:G581" si="95">E576*F576</f>
        <v>1500</v>
      </c>
      <c r="H576" s="26"/>
      <c r="I576" s="26">
        <f>G576*6</f>
        <v>9000</v>
      </c>
      <c r="J576" s="2"/>
      <c r="K576" s="26"/>
      <c r="L576" s="26"/>
    </row>
    <row r="577" spans="1:12" x14ac:dyDescent="0.3">
      <c r="A577" s="2"/>
      <c r="D577" s="2" t="s">
        <v>15</v>
      </c>
      <c r="E577" s="8">
        <v>1</v>
      </c>
      <c r="F577" s="7">
        <v>500</v>
      </c>
      <c r="G577" s="7">
        <f t="shared" si="95"/>
        <v>500</v>
      </c>
      <c r="H577" s="2"/>
      <c r="I577" s="26">
        <f>G577*6</f>
        <v>3000</v>
      </c>
      <c r="J577" s="2"/>
      <c r="K577" s="26"/>
      <c r="L577" s="26"/>
    </row>
    <row r="578" spans="1:12" x14ac:dyDescent="0.3">
      <c r="A578" s="2"/>
      <c r="D578" s="2" t="s">
        <v>56</v>
      </c>
      <c r="E578" s="8">
        <v>1</v>
      </c>
      <c r="F578" s="7">
        <v>200</v>
      </c>
      <c r="G578" s="7">
        <f t="shared" si="95"/>
        <v>200</v>
      </c>
      <c r="H578" s="26"/>
      <c r="I578" s="26">
        <f>G578*6</f>
        <v>1200</v>
      </c>
      <c r="J578" s="2"/>
      <c r="K578" s="26"/>
      <c r="L578" s="26"/>
    </row>
    <row r="579" spans="1:12" x14ac:dyDescent="0.3">
      <c r="A579" s="2"/>
      <c r="D579" s="2" t="s">
        <v>3</v>
      </c>
      <c r="E579" s="8">
        <v>1</v>
      </c>
      <c r="F579" s="7">
        <v>2000</v>
      </c>
      <c r="G579" s="7">
        <f t="shared" si="95"/>
        <v>2000</v>
      </c>
      <c r="H579" s="26"/>
      <c r="I579" s="26">
        <f>G579*6</f>
        <v>12000</v>
      </c>
      <c r="J579" s="2"/>
      <c r="K579" s="26"/>
      <c r="L579" s="26"/>
    </row>
    <row r="580" spans="1:12" x14ac:dyDescent="0.3">
      <c r="A580" s="2"/>
      <c r="D580" s="2" t="s">
        <v>14</v>
      </c>
      <c r="E580" s="8">
        <v>1</v>
      </c>
      <c r="F580" s="7">
        <v>17000</v>
      </c>
      <c r="G580" s="7">
        <f t="shared" si="95"/>
        <v>17000</v>
      </c>
      <c r="H580" s="26"/>
      <c r="I580" s="26">
        <f>G580</f>
        <v>17000</v>
      </c>
      <c r="J580" s="2"/>
      <c r="K580" s="26"/>
      <c r="L580" s="26"/>
    </row>
    <row r="581" spans="1:12" x14ac:dyDescent="0.3">
      <c r="A581" s="2"/>
      <c r="D581" s="2" t="s">
        <v>10</v>
      </c>
      <c r="E581" s="8">
        <v>1</v>
      </c>
      <c r="F581" s="7">
        <v>9000</v>
      </c>
      <c r="G581" s="7">
        <f t="shared" si="95"/>
        <v>9000</v>
      </c>
      <c r="H581" s="26"/>
      <c r="I581" s="26">
        <f>G581</f>
        <v>9000</v>
      </c>
      <c r="J581" s="2"/>
      <c r="K581" s="26"/>
      <c r="L581" s="26"/>
    </row>
    <row r="582" spans="1:12" ht="15" thickBot="1" x14ac:dyDescent="0.35">
      <c r="A582" s="2"/>
      <c r="D582" s="24" t="s">
        <v>0</v>
      </c>
      <c r="E582" s="8"/>
      <c r="F582" s="7"/>
      <c r="G582" s="23">
        <f>G577+G578+G579+G580+G581</f>
        <v>28700</v>
      </c>
      <c r="H582" s="26"/>
      <c r="I582" s="21">
        <f>I575+I576+I577+I578+I579+I580+I581</f>
        <v>63200</v>
      </c>
      <c r="J582" s="26"/>
      <c r="K582" s="26"/>
      <c r="L582" s="21">
        <f>I582</f>
        <v>63200</v>
      </c>
    </row>
    <row r="583" spans="1:12" ht="15" thickTop="1" x14ac:dyDescent="0.3">
      <c r="A583" s="17"/>
      <c r="B583" s="17"/>
      <c r="C583" s="17"/>
      <c r="D583" s="17"/>
      <c r="E583" s="19"/>
      <c r="F583" s="18"/>
      <c r="G583" s="18"/>
      <c r="H583" s="16"/>
      <c r="I583" s="16"/>
      <c r="J583" s="17"/>
      <c r="K583" s="16"/>
      <c r="L583" s="16"/>
    </row>
    <row r="584" spans="1:12" x14ac:dyDescent="0.3">
      <c r="A584" s="2"/>
      <c r="B584" s="2">
        <v>148</v>
      </c>
      <c r="C584" s="46" t="s">
        <v>591</v>
      </c>
      <c r="D584" s="46" t="s">
        <v>1376</v>
      </c>
      <c r="E584" s="8">
        <v>1</v>
      </c>
      <c r="F584" s="7"/>
      <c r="G584" s="7"/>
      <c r="H584" s="26">
        <v>2000</v>
      </c>
      <c r="I584" s="20">
        <f>H584*6</f>
        <v>12000</v>
      </c>
      <c r="J584" s="2"/>
      <c r="K584" s="26"/>
      <c r="L584" s="26"/>
    </row>
    <row r="585" spans="1:12" x14ac:dyDescent="0.3">
      <c r="A585" s="2"/>
      <c r="C585" s="46"/>
      <c r="D585" s="2" t="s">
        <v>16</v>
      </c>
      <c r="E585" s="8">
        <v>1</v>
      </c>
      <c r="F585" s="7">
        <v>1500</v>
      </c>
      <c r="G585" s="7">
        <f t="shared" ref="G585:G590" si="96">E585*F585</f>
        <v>1500</v>
      </c>
      <c r="H585" s="26"/>
      <c r="I585" s="26">
        <f>G585*6</f>
        <v>9000</v>
      </c>
      <c r="J585" s="2"/>
      <c r="K585" s="26"/>
      <c r="L585" s="26"/>
    </row>
    <row r="586" spans="1:12" x14ac:dyDescent="0.3">
      <c r="A586" s="2"/>
      <c r="D586" s="2" t="s">
        <v>15</v>
      </c>
      <c r="E586" s="8">
        <v>1</v>
      </c>
      <c r="F586" s="7">
        <v>500</v>
      </c>
      <c r="G586" s="7">
        <f t="shared" si="96"/>
        <v>500</v>
      </c>
      <c r="H586" s="2"/>
      <c r="I586" s="26">
        <f>G586*6</f>
        <v>3000</v>
      </c>
      <c r="J586" s="2"/>
      <c r="K586" s="26"/>
      <c r="L586" s="26"/>
    </row>
    <row r="587" spans="1:12" x14ac:dyDescent="0.3">
      <c r="A587" s="2"/>
      <c r="D587" s="2" t="s">
        <v>56</v>
      </c>
      <c r="E587" s="8">
        <v>1</v>
      </c>
      <c r="F587" s="7">
        <v>200</v>
      </c>
      <c r="G587" s="7">
        <f t="shared" si="96"/>
        <v>200</v>
      </c>
      <c r="H587" s="26"/>
      <c r="I587" s="26">
        <f>G587*6</f>
        <v>1200</v>
      </c>
      <c r="J587" s="2"/>
      <c r="K587" s="26"/>
      <c r="L587" s="26"/>
    </row>
    <row r="588" spans="1:12" x14ac:dyDescent="0.3">
      <c r="A588" s="2"/>
      <c r="D588" s="2" t="s">
        <v>3</v>
      </c>
      <c r="E588" s="8">
        <v>1</v>
      </c>
      <c r="F588" s="7">
        <v>2000</v>
      </c>
      <c r="G588" s="7">
        <f t="shared" si="96"/>
        <v>2000</v>
      </c>
      <c r="H588" s="26"/>
      <c r="I588" s="26">
        <f>G588*6</f>
        <v>12000</v>
      </c>
      <c r="J588" s="2"/>
      <c r="K588" s="26"/>
      <c r="L588" s="26"/>
    </row>
    <row r="589" spans="1:12" x14ac:dyDescent="0.3">
      <c r="A589" s="2"/>
      <c r="D589" s="2" t="s">
        <v>14</v>
      </c>
      <c r="E589" s="8">
        <v>1</v>
      </c>
      <c r="F589" s="7">
        <v>17000</v>
      </c>
      <c r="G589" s="7">
        <f t="shared" si="96"/>
        <v>17000</v>
      </c>
      <c r="H589" s="26"/>
      <c r="I589" s="26">
        <f>G589</f>
        <v>17000</v>
      </c>
      <c r="J589" s="2"/>
      <c r="K589" s="26"/>
      <c r="L589" s="26"/>
    </row>
    <row r="590" spans="1:12" x14ac:dyDescent="0.3">
      <c r="A590" s="2"/>
      <c r="D590" s="2" t="s">
        <v>10</v>
      </c>
      <c r="E590" s="8">
        <v>1</v>
      </c>
      <c r="F590" s="7">
        <v>9000</v>
      </c>
      <c r="G590" s="7">
        <f t="shared" si="96"/>
        <v>9000</v>
      </c>
      <c r="H590" s="26"/>
      <c r="I590" s="26">
        <f>G590</f>
        <v>9000</v>
      </c>
      <c r="J590" s="2"/>
      <c r="K590" s="26"/>
      <c r="L590" s="26"/>
    </row>
    <row r="591" spans="1:12" ht="15" thickBot="1" x14ac:dyDescent="0.35">
      <c r="A591" s="2"/>
      <c r="D591" s="24" t="s">
        <v>0</v>
      </c>
      <c r="E591" s="8"/>
      <c r="F591" s="7"/>
      <c r="G591" s="23">
        <f>G586+G587+G588+G589+G590</f>
        <v>28700</v>
      </c>
      <c r="H591" s="26"/>
      <c r="I591" s="21">
        <f>I584+I585+I586+I587+I588+I589+I590</f>
        <v>63200</v>
      </c>
      <c r="J591" s="26"/>
      <c r="K591" s="26"/>
      <c r="L591" s="21">
        <f>I591</f>
        <v>63200</v>
      </c>
    </row>
    <row r="592" spans="1:12" ht="15" thickTop="1" x14ac:dyDescent="0.3">
      <c r="A592" s="17"/>
      <c r="B592" s="17"/>
      <c r="C592" s="17"/>
      <c r="D592" s="17"/>
      <c r="E592" s="19"/>
      <c r="F592" s="18"/>
      <c r="G592" s="18"/>
      <c r="H592" s="16"/>
      <c r="I592" s="16"/>
      <c r="J592" s="17"/>
      <c r="K592" s="16"/>
      <c r="L592" s="16"/>
    </row>
    <row r="593" spans="1:12" x14ac:dyDescent="0.3">
      <c r="A593" s="2"/>
      <c r="B593" s="2">
        <v>149</v>
      </c>
      <c r="C593" s="46" t="s">
        <v>592</v>
      </c>
      <c r="D593" s="46" t="s">
        <v>1377</v>
      </c>
      <c r="E593" s="8">
        <v>1</v>
      </c>
      <c r="F593" s="7"/>
      <c r="G593" s="7"/>
      <c r="H593" s="26">
        <v>2000</v>
      </c>
      <c r="I593" s="20">
        <f>H593*6</f>
        <v>12000</v>
      </c>
      <c r="J593" s="2"/>
      <c r="K593" s="26"/>
      <c r="L593" s="26"/>
    </row>
    <row r="594" spans="1:12" x14ac:dyDescent="0.3">
      <c r="A594" s="2"/>
      <c r="C594" s="65"/>
      <c r="D594" s="2" t="s">
        <v>16</v>
      </c>
      <c r="E594" s="8">
        <v>1</v>
      </c>
      <c r="F594" s="7">
        <v>1500</v>
      </c>
      <c r="G594" s="7">
        <f t="shared" ref="G594:G599" si="97">E594*F594</f>
        <v>1500</v>
      </c>
      <c r="H594" s="26"/>
      <c r="I594" s="26">
        <f>G594*6</f>
        <v>9000</v>
      </c>
      <c r="J594" s="2"/>
      <c r="K594" s="26"/>
      <c r="L594" s="26"/>
    </row>
    <row r="595" spans="1:12" x14ac:dyDescent="0.3">
      <c r="A595" s="2"/>
      <c r="C595" s="65"/>
      <c r="D595" s="2" t="s">
        <v>15</v>
      </c>
      <c r="E595" s="8">
        <v>1</v>
      </c>
      <c r="F595" s="7">
        <v>500</v>
      </c>
      <c r="G595" s="7">
        <f t="shared" si="97"/>
        <v>500</v>
      </c>
      <c r="H595" s="2"/>
      <c r="I595" s="26">
        <f>G595*6</f>
        <v>3000</v>
      </c>
      <c r="J595" s="2"/>
      <c r="K595" s="26"/>
      <c r="L595" s="26"/>
    </row>
    <row r="596" spans="1:12" x14ac:dyDescent="0.3">
      <c r="A596" s="2"/>
      <c r="C596" s="65"/>
      <c r="D596" s="2" t="s">
        <v>56</v>
      </c>
      <c r="E596" s="8">
        <v>1</v>
      </c>
      <c r="F596" s="7">
        <v>200</v>
      </c>
      <c r="G596" s="7">
        <f t="shared" si="97"/>
        <v>200</v>
      </c>
      <c r="H596" s="26"/>
      <c r="I596" s="26">
        <f>G596*6</f>
        <v>1200</v>
      </c>
      <c r="J596" s="2"/>
      <c r="K596" s="26"/>
      <c r="L596" s="26"/>
    </row>
    <row r="597" spans="1:12" x14ac:dyDescent="0.3">
      <c r="A597" s="2"/>
      <c r="C597" s="65"/>
      <c r="D597" s="2" t="s">
        <v>3</v>
      </c>
      <c r="E597" s="8">
        <v>1</v>
      </c>
      <c r="F597" s="7">
        <v>2000</v>
      </c>
      <c r="G597" s="7">
        <f t="shared" si="97"/>
        <v>2000</v>
      </c>
      <c r="H597" s="26"/>
      <c r="I597" s="26">
        <f>G597*6</f>
        <v>12000</v>
      </c>
      <c r="J597" s="2"/>
      <c r="K597" s="26"/>
      <c r="L597" s="26"/>
    </row>
    <row r="598" spans="1:12" x14ac:dyDescent="0.3">
      <c r="A598" s="2"/>
      <c r="C598" s="65"/>
      <c r="D598" s="2" t="s">
        <v>14</v>
      </c>
      <c r="E598" s="8">
        <v>1</v>
      </c>
      <c r="F598" s="7">
        <v>17000</v>
      </c>
      <c r="G598" s="7">
        <f t="shared" si="97"/>
        <v>17000</v>
      </c>
      <c r="H598" s="26"/>
      <c r="I598" s="26">
        <f>G598</f>
        <v>17000</v>
      </c>
      <c r="J598" s="2"/>
      <c r="K598" s="26"/>
      <c r="L598" s="26"/>
    </row>
    <row r="599" spans="1:12" x14ac:dyDescent="0.3">
      <c r="A599" s="2"/>
      <c r="C599" s="65"/>
      <c r="D599" s="2" t="s">
        <v>10</v>
      </c>
      <c r="E599" s="8">
        <v>1</v>
      </c>
      <c r="F599" s="7">
        <v>9000</v>
      </c>
      <c r="G599" s="7">
        <f t="shared" si="97"/>
        <v>9000</v>
      </c>
      <c r="H599" s="26"/>
      <c r="I599" s="26">
        <f>G599</f>
        <v>9000</v>
      </c>
      <c r="J599" s="2"/>
      <c r="K599" s="26"/>
      <c r="L599" s="26"/>
    </row>
    <row r="600" spans="1:12" ht="15" thickBot="1" x14ac:dyDescent="0.35">
      <c r="A600" s="2"/>
      <c r="C600" s="65"/>
      <c r="D600" s="24" t="s">
        <v>0</v>
      </c>
      <c r="E600" s="8"/>
      <c r="F600" s="7"/>
      <c r="G600" s="23">
        <f>G595+G596+G597+G598+G599</f>
        <v>28700</v>
      </c>
      <c r="H600" s="26"/>
      <c r="I600" s="21">
        <f>I593+I594+I595+I596+I597+I598+I599</f>
        <v>63200</v>
      </c>
      <c r="J600" s="26"/>
      <c r="K600" s="26"/>
      <c r="L600" s="21">
        <f>I600</f>
        <v>63200</v>
      </c>
    </row>
    <row r="601" spans="1:12" ht="15" thickTop="1" x14ac:dyDescent="0.3">
      <c r="A601" s="17"/>
      <c r="B601" s="17"/>
      <c r="C601" s="17"/>
      <c r="D601" s="17"/>
      <c r="E601" s="19"/>
      <c r="F601" s="18"/>
      <c r="G601" s="18"/>
      <c r="H601" s="16"/>
      <c r="I601" s="16"/>
      <c r="J601" s="17"/>
      <c r="K601" s="16"/>
      <c r="L601" s="16"/>
    </row>
    <row r="602" spans="1:12" x14ac:dyDescent="0.3">
      <c r="A602" s="2"/>
      <c r="B602" s="2">
        <v>150</v>
      </c>
      <c r="C602" s="59" t="s">
        <v>593</v>
      </c>
      <c r="D602" s="59" t="s">
        <v>1378</v>
      </c>
      <c r="E602" s="8">
        <v>1</v>
      </c>
      <c r="F602" s="7"/>
      <c r="G602" s="7"/>
      <c r="H602" s="26">
        <v>2000</v>
      </c>
      <c r="I602" s="20">
        <f>H602*6</f>
        <v>12000</v>
      </c>
      <c r="J602" s="2"/>
      <c r="K602" s="26"/>
      <c r="L602" s="26"/>
    </row>
    <row r="603" spans="1:12" x14ac:dyDescent="0.3">
      <c r="A603" s="2"/>
      <c r="C603" s="65"/>
      <c r="D603" s="2" t="s">
        <v>16</v>
      </c>
      <c r="E603" s="8">
        <v>1</v>
      </c>
      <c r="F603" s="7">
        <v>1500</v>
      </c>
      <c r="G603" s="7">
        <f t="shared" ref="G603:G608" si="98">E603*F603</f>
        <v>1500</v>
      </c>
      <c r="H603" s="26"/>
      <c r="I603" s="26">
        <f>G603*6</f>
        <v>9000</v>
      </c>
      <c r="J603" s="2"/>
      <c r="K603" s="26"/>
      <c r="L603" s="26"/>
    </row>
    <row r="604" spans="1:12" x14ac:dyDescent="0.3">
      <c r="A604" s="2"/>
      <c r="C604" s="65"/>
      <c r="D604" s="2" t="s">
        <v>15</v>
      </c>
      <c r="E604" s="8">
        <v>1</v>
      </c>
      <c r="F604" s="7">
        <v>500</v>
      </c>
      <c r="G604" s="7">
        <f t="shared" si="98"/>
        <v>500</v>
      </c>
      <c r="H604" s="2"/>
      <c r="I604" s="26">
        <f>G604*6</f>
        <v>3000</v>
      </c>
      <c r="J604" s="2"/>
      <c r="K604" s="26"/>
      <c r="L604" s="26"/>
    </row>
    <row r="605" spans="1:12" x14ac:dyDescent="0.3">
      <c r="A605" s="2"/>
      <c r="C605" s="65"/>
      <c r="D605" s="2" t="s">
        <v>56</v>
      </c>
      <c r="E605" s="8">
        <v>1</v>
      </c>
      <c r="F605" s="7">
        <v>200</v>
      </c>
      <c r="G605" s="7">
        <f t="shared" si="98"/>
        <v>200</v>
      </c>
      <c r="H605" s="26"/>
      <c r="I605" s="26">
        <f>G605*6</f>
        <v>1200</v>
      </c>
      <c r="J605" s="2"/>
      <c r="K605" s="26"/>
      <c r="L605" s="26"/>
    </row>
    <row r="606" spans="1:12" ht="15" customHeight="1" x14ac:dyDescent="0.3">
      <c r="A606" s="2"/>
      <c r="D606" s="2" t="s">
        <v>3</v>
      </c>
      <c r="E606" s="8">
        <v>1</v>
      </c>
      <c r="F606" s="7">
        <v>2000</v>
      </c>
      <c r="G606" s="7">
        <f t="shared" si="98"/>
        <v>2000</v>
      </c>
      <c r="H606" s="26"/>
      <c r="I606" s="26">
        <f>G606*6</f>
        <v>12000</v>
      </c>
      <c r="J606" s="2"/>
      <c r="K606" s="26"/>
      <c r="L606" s="26"/>
    </row>
    <row r="607" spans="1:12" x14ac:dyDescent="0.3">
      <c r="A607" s="2"/>
      <c r="D607" s="2" t="s">
        <v>14</v>
      </c>
      <c r="E607" s="8">
        <v>1</v>
      </c>
      <c r="F607" s="7">
        <v>17000</v>
      </c>
      <c r="G607" s="7">
        <f t="shared" si="98"/>
        <v>17000</v>
      </c>
      <c r="H607" s="26"/>
      <c r="I607" s="26">
        <f>G607</f>
        <v>17000</v>
      </c>
      <c r="J607" s="2"/>
      <c r="K607" s="26"/>
      <c r="L607" s="26"/>
    </row>
    <row r="608" spans="1:12" x14ac:dyDescent="0.3">
      <c r="A608" s="2"/>
      <c r="D608" s="2" t="s">
        <v>10</v>
      </c>
      <c r="E608" s="8">
        <v>1</v>
      </c>
      <c r="F608" s="7">
        <v>9000</v>
      </c>
      <c r="G608" s="7">
        <f t="shared" si="98"/>
        <v>9000</v>
      </c>
      <c r="H608" s="26"/>
      <c r="I608" s="26">
        <f>G608</f>
        <v>9000</v>
      </c>
      <c r="J608" s="2"/>
      <c r="K608" s="26"/>
      <c r="L608" s="26"/>
    </row>
    <row r="609" spans="1:12" ht="15" thickBot="1" x14ac:dyDescent="0.35">
      <c r="A609" s="2"/>
      <c r="D609" s="24" t="s">
        <v>0</v>
      </c>
      <c r="E609" s="8"/>
      <c r="F609" s="7"/>
      <c r="G609" s="23">
        <f>G604+G605+G606+G607+G608</f>
        <v>28700</v>
      </c>
      <c r="H609" s="26"/>
      <c r="I609" s="21">
        <f>I602+I603+I604+I605*I606+I607+I608</f>
        <v>14450000</v>
      </c>
      <c r="J609" s="26"/>
      <c r="K609" s="26"/>
      <c r="L609" s="21">
        <f>I609</f>
        <v>14450000</v>
      </c>
    </row>
    <row r="610" spans="1:12" ht="15" thickTop="1" x14ac:dyDescent="0.3">
      <c r="A610" s="17"/>
      <c r="B610" s="17"/>
      <c r="C610" s="17"/>
      <c r="D610" s="17"/>
      <c r="E610" s="19"/>
      <c r="F610" s="18"/>
      <c r="G610" s="18"/>
      <c r="H610" s="16"/>
      <c r="I610" s="16"/>
      <c r="J610" s="17"/>
      <c r="K610" s="16"/>
      <c r="L610" s="16"/>
    </row>
    <row r="611" spans="1:12" x14ac:dyDescent="0.3">
      <c r="A611" s="2"/>
      <c r="B611" s="2">
        <v>151</v>
      </c>
      <c r="C611" s="46" t="s">
        <v>594</v>
      </c>
      <c r="D611" s="46" t="s">
        <v>1379</v>
      </c>
      <c r="E611" s="8">
        <v>1</v>
      </c>
      <c r="F611" s="7"/>
      <c r="G611" s="7"/>
      <c r="H611" s="26">
        <v>2000</v>
      </c>
      <c r="I611" s="20">
        <f>H611*6</f>
        <v>12000</v>
      </c>
      <c r="J611" s="2"/>
      <c r="K611" s="26"/>
      <c r="L611" s="26"/>
    </row>
    <row r="612" spans="1:12" x14ac:dyDescent="0.3">
      <c r="A612" s="2"/>
      <c r="C612" s="65"/>
      <c r="D612" s="2" t="s">
        <v>16</v>
      </c>
      <c r="E612" s="8">
        <v>1</v>
      </c>
      <c r="F612" s="7">
        <v>1500</v>
      </c>
      <c r="G612" s="7">
        <f t="shared" ref="G612:G617" si="99">E612*F612</f>
        <v>1500</v>
      </c>
      <c r="H612" s="26"/>
      <c r="I612" s="26">
        <f>G612*6</f>
        <v>9000</v>
      </c>
      <c r="J612" s="2"/>
      <c r="K612" s="26"/>
      <c r="L612" s="26"/>
    </row>
    <row r="613" spans="1:12" x14ac:dyDescent="0.3">
      <c r="A613" s="2"/>
      <c r="D613" s="2" t="s">
        <v>15</v>
      </c>
      <c r="E613" s="8">
        <v>1</v>
      </c>
      <c r="F613" s="7">
        <v>500</v>
      </c>
      <c r="G613" s="7">
        <f t="shared" si="99"/>
        <v>500</v>
      </c>
      <c r="H613" s="2"/>
      <c r="I613" s="26">
        <f>G613*6</f>
        <v>3000</v>
      </c>
      <c r="J613" s="2"/>
      <c r="K613" s="26"/>
      <c r="L613" s="26"/>
    </row>
    <row r="614" spans="1:12" x14ac:dyDescent="0.3">
      <c r="A614" s="2"/>
      <c r="D614" s="2" t="s">
        <v>56</v>
      </c>
      <c r="E614" s="8">
        <v>1</v>
      </c>
      <c r="F614" s="7">
        <v>200</v>
      </c>
      <c r="G614" s="7">
        <f t="shared" si="99"/>
        <v>200</v>
      </c>
      <c r="H614" s="26"/>
      <c r="I614" s="26">
        <f>G614*6</f>
        <v>1200</v>
      </c>
      <c r="J614" s="2"/>
      <c r="K614" s="26"/>
      <c r="L614" s="26"/>
    </row>
    <row r="615" spans="1:12" x14ac:dyDescent="0.3">
      <c r="A615" s="2"/>
      <c r="D615" s="2" t="s">
        <v>3</v>
      </c>
      <c r="E615" s="8">
        <v>1</v>
      </c>
      <c r="F615" s="7">
        <v>2000</v>
      </c>
      <c r="G615" s="7">
        <f t="shared" si="99"/>
        <v>2000</v>
      </c>
      <c r="H615" s="26"/>
      <c r="I615" s="26">
        <f>G615*6</f>
        <v>12000</v>
      </c>
      <c r="J615" s="2"/>
      <c r="K615" s="26"/>
      <c r="L615" s="26"/>
    </row>
    <row r="616" spans="1:12" x14ac:dyDescent="0.3">
      <c r="A616" s="2"/>
      <c r="D616" s="2" t="s">
        <v>14</v>
      </c>
      <c r="E616" s="8">
        <v>1</v>
      </c>
      <c r="F616" s="7">
        <v>17000</v>
      </c>
      <c r="G616" s="7">
        <f t="shared" si="99"/>
        <v>17000</v>
      </c>
      <c r="H616" s="26"/>
      <c r="I616" s="26">
        <f>G616</f>
        <v>17000</v>
      </c>
      <c r="J616" s="2"/>
      <c r="K616" s="26"/>
      <c r="L616" s="26"/>
    </row>
    <row r="617" spans="1:12" x14ac:dyDescent="0.3">
      <c r="A617" s="2"/>
      <c r="D617" s="2" t="s">
        <v>10</v>
      </c>
      <c r="E617" s="8">
        <v>1</v>
      </c>
      <c r="F617" s="7">
        <v>9000</v>
      </c>
      <c r="G617" s="7">
        <f t="shared" si="99"/>
        <v>9000</v>
      </c>
      <c r="H617" s="26"/>
      <c r="I617" s="26">
        <f>G617</f>
        <v>9000</v>
      </c>
      <c r="J617" s="2"/>
      <c r="K617" s="26"/>
      <c r="L617" s="26"/>
    </row>
    <row r="618" spans="1:12" ht="15" thickBot="1" x14ac:dyDescent="0.35">
      <c r="A618" s="2"/>
      <c r="D618" s="24" t="s">
        <v>0</v>
      </c>
      <c r="E618" s="8"/>
      <c r="F618" s="7"/>
      <c r="G618" s="23">
        <f>G613+G614+G615+G616+G617</f>
        <v>28700</v>
      </c>
      <c r="H618" s="26"/>
      <c r="I618" s="21">
        <f>I611+I612+I613+I614+I615+I616+I617</f>
        <v>63200</v>
      </c>
      <c r="J618" s="26"/>
      <c r="K618" s="26"/>
      <c r="L618" s="21">
        <f>I618</f>
        <v>63200</v>
      </c>
    </row>
    <row r="619" spans="1:12" ht="15" thickTop="1" x14ac:dyDescent="0.3">
      <c r="A619" s="17"/>
      <c r="B619" s="17"/>
      <c r="C619" s="17"/>
      <c r="D619" s="17"/>
      <c r="E619" s="19"/>
      <c r="F619" s="18"/>
      <c r="G619" s="18"/>
      <c r="H619" s="16"/>
      <c r="I619" s="16"/>
      <c r="J619" s="17"/>
      <c r="K619" s="16"/>
      <c r="L619" s="16"/>
    </row>
    <row r="620" spans="1:12" x14ac:dyDescent="0.3">
      <c r="A620" s="2"/>
      <c r="B620" s="2">
        <v>152</v>
      </c>
      <c r="C620" s="46" t="s">
        <v>595</v>
      </c>
      <c r="D620" s="46" t="s">
        <v>1380</v>
      </c>
      <c r="E620" s="8">
        <v>1</v>
      </c>
      <c r="F620" s="26"/>
      <c r="G620" s="7"/>
      <c r="H620" s="26">
        <v>2000</v>
      </c>
      <c r="I620" s="20">
        <f>H620*6</f>
        <v>12000</v>
      </c>
      <c r="J620" s="2"/>
      <c r="K620" s="26"/>
      <c r="L620" s="26"/>
    </row>
    <row r="621" spans="1:12" x14ac:dyDescent="0.3">
      <c r="A621" s="2"/>
      <c r="D621" s="2" t="s">
        <v>16</v>
      </c>
      <c r="E621" s="8">
        <v>1</v>
      </c>
      <c r="F621" s="7">
        <v>1500</v>
      </c>
      <c r="G621" s="7">
        <f t="shared" ref="G621:G626" si="100">E621*F621</f>
        <v>1500</v>
      </c>
      <c r="H621" s="26"/>
      <c r="I621" s="26">
        <f>G621*6</f>
        <v>9000</v>
      </c>
      <c r="J621" s="2"/>
      <c r="K621" s="26"/>
      <c r="L621" s="26"/>
    </row>
    <row r="622" spans="1:12" x14ac:dyDescent="0.3">
      <c r="A622" s="2"/>
      <c r="D622" s="2" t="s">
        <v>15</v>
      </c>
      <c r="E622" s="8">
        <v>1</v>
      </c>
      <c r="F622" s="7">
        <v>500</v>
      </c>
      <c r="G622" s="7">
        <f t="shared" si="100"/>
        <v>500</v>
      </c>
      <c r="H622" s="2"/>
      <c r="I622" s="26">
        <f>G622*6</f>
        <v>3000</v>
      </c>
      <c r="J622" s="2"/>
      <c r="K622" s="26"/>
      <c r="L622" s="26"/>
    </row>
    <row r="623" spans="1:12" x14ac:dyDescent="0.3">
      <c r="A623" s="2"/>
      <c r="D623" s="2" t="s">
        <v>56</v>
      </c>
      <c r="E623" s="8">
        <v>1</v>
      </c>
      <c r="F623" s="7">
        <v>200</v>
      </c>
      <c r="G623" s="7">
        <f t="shared" si="100"/>
        <v>200</v>
      </c>
      <c r="H623" s="26"/>
      <c r="I623" s="26">
        <f>G623*6</f>
        <v>1200</v>
      </c>
      <c r="J623" s="2"/>
      <c r="K623" s="26"/>
      <c r="L623" s="26"/>
    </row>
    <row r="624" spans="1:12" x14ac:dyDescent="0.3">
      <c r="A624" s="2"/>
      <c r="D624" s="2" t="s">
        <v>3</v>
      </c>
      <c r="E624" s="8">
        <v>1</v>
      </c>
      <c r="F624" s="7">
        <v>2000</v>
      </c>
      <c r="G624" s="7">
        <f t="shared" si="100"/>
        <v>2000</v>
      </c>
      <c r="H624" s="26"/>
      <c r="I624" s="26">
        <f>G624*6</f>
        <v>12000</v>
      </c>
      <c r="J624" s="2"/>
      <c r="K624" s="26"/>
      <c r="L624" s="26"/>
    </row>
    <row r="625" spans="1:12" x14ac:dyDescent="0.3">
      <c r="A625" s="2"/>
      <c r="D625" s="2" t="s">
        <v>14</v>
      </c>
      <c r="E625" s="8">
        <v>1</v>
      </c>
      <c r="F625" s="7">
        <v>17000</v>
      </c>
      <c r="G625" s="7">
        <f t="shared" si="100"/>
        <v>17000</v>
      </c>
      <c r="H625" s="26"/>
      <c r="I625" s="26">
        <f>G625</f>
        <v>17000</v>
      </c>
      <c r="J625" s="2"/>
      <c r="K625" s="26"/>
      <c r="L625" s="26"/>
    </row>
    <row r="626" spans="1:12" x14ac:dyDescent="0.3">
      <c r="A626" s="2"/>
      <c r="D626" s="2" t="s">
        <v>10</v>
      </c>
      <c r="E626" s="8">
        <v>1</v>
      </c>
      <c r="F626" s="7">
        <v>9000</v>
      </c>
      <c r="G626" s="7">
        <f t="shared" si="100"/>
        <v>9000</v>
      </c>
      <c r="H626" s="26"/>
      <c r="I626" s="26">
        <f>G626</f>
        <v>9000</v>
      </c>
      <c r="J626" s="2"/>
      <c r="K626" s="26"/>
      <c r="L626" s="26"/>
    </row>
    <row r="627" spans="1:12" ht="15" thickBot="1" x14ac:dyDescent="0.35">
      <c r="A627" s="2"/>
      <c r="D627" s="24" t="s">
        <v>0</v>
      </c>
      <c r="E627" s="8"/>
      <c r="F627" s="7"/>
      <c r="G627" s="23">
        <f>G622+G623+G624+G625+G626</f>
        <v>28700</v>
      </c>
      <c r="H627" s="26"/>
      <c r="I627" s="21">
        <f>I620+I621+I622+I623+I624+I625+I626</f>
        <v>63200</v>
      </c>
      <c r="J627" s="26"/>
      <c r="K627" s="26"/>
      <c r="L627" s="21">
        <f>I627</f>
        <v>63200</v>
      </c>
    </row>
    <row r="628" spans="1:12" ht="15" thickTop="1" x14ac:dyDescent="0.3">
      <c r="A628" s="17"/>
      <c r="B628" s="17"/>
      <c r="C628" s="17"/>
      <c r="D628" s="17"/>
      <c r="E628" s="19"/>
      <c r="F628" s="18"/>
      <c r="G628" s="18"/>
      <c r="H628" s="16"/>
      <c r="I628" s="16"/>
      <c r="J628" s="17"/>
      <c r="K628" s="16"/>
      <c r="L628" s="16"/>
    </row>
    <row r="629" spans="1:12" x14ac:dyDescent="0.3">
      <c r="A629" s="2"/>
      <c r="B629" s="2">
        <v>153</v>
      </c>
      <c r="C629" s="46" t="s">
        <v>596</v>
      </c>
      <c r="D629" s="46" t="s">
        <v>1381</v>
      </c>
      <c r="E629" s="8">
        <v>1</v>
      </c>
      <c r="F629" s="7"/>
      <c r="G629" s="7"/>
      <c r="H629" s="26">
        <v>2000</v>
      </c>
      <c r="I629" s="20">
        <f>H629*6</f>
        <v>12000</v>
      </c>
      <c r="J629" s="2"/>
      <c r="K629" s="26"/>
      <c r="L629" s="26"/>
    </row>
    <row r="630" spans="1:12" x14ac:dyDescent="0.3">
      <c r="A630" s="2"/>
      <c r="D630" s="2" t="s">
        <v>16</v>
      </c>
      <c r="E630" s="8">
        <v>1</v>
      </c>
      <c r="F630" s="7">
        <v>1500</v>
      </c>
      <c r="G630" s="7">
        <f t="shared" ref="G630:G635" si="101">E630*F630</f>
        <v>1500</v>
      </c>
      <c r="H630" s="26"/>
      <c r="I630" s="26">
        <f>G630*6</f>
        <v>9000</v>
      </c>
      <c r="J630" s="2"/>
      <c r="K630" s="26"/>
      <c r="L630" s="26"/>
    </row>
    <row r="631" spans="1:12" x14ac:dyDescent="0.3">
      <c r="A631" s="2"/>
      <c r="D631" s="2" t="s">
        <v>15</v>
      </c>
      <c r="E631" s="8">
        <v>1</v>
      </c>
      <c r="F631" s="7">
        <v>500</v>
      </c>
      <c r="G631" s="7">
        <f t="shared" si="101"/>
        <v>500</v>
      </c>
      <c r="H631" s="2"/>
      <c r="I631" s="26">
        <f>G631*6</f>
        <v>3000</v>
      </c>
      <c r="J631" s="2"/>
      <c r="K631" s="26"/>
      <c r="L631" s="26"/>
    </row>
    <row r="632" spans="1:12" x14ac:dyDescent="0.3">
      <c r="A632" s="2"/>
      <c r="D632" s="2" t="s">
        <v>56</v>
      </c>
      <c r="E632" s="8">
        <v>1</v>
      </c>
      <c r="F632" s="7">
        <v>200</v>
      </c>
      <c r="G632" s="7">
        <f t="shared" si="101"/>
        <v>200</v>
      </c>
      <c r="H632" s="26"/>
      <c r="I632" s="26">
        <f>G632*6</f>
        <v>1200</v>
      </c>
      <c r="J632" s="2"/>
      <c r="K632" s="26"/>
      <c r="L632" s="26"/>
    </row>
    <row r="633" spans="1:12" x14ac:dyDescent="0.3">
      <c r="A633" s="2"/>
      <c r="D633" s="2" t="s">
        <v>3</v>
      </c>
      <c r="E633" s="8">
        <v>1</v>
      </c>
      <c r="F633" s="7">
        <v>2000</v>
      </c>
      <c r="G633" s="7">
        <f t="shared" si="101"/>
        <v>2000</v>
      </c>
      <c r="H633" s="26"/>
      <c r="I633" s="26">
        <f>G633*6</f>
        <v>12000</v>
      </c>
      <c r="J633" s="2"/>
      <c r="K633" s="26"/>
      <c r="L633" s="26"/>
    </row>
    <row r="634" spans="1:12" x14ac:dyDescent="0.3">
      <c r="A634" s="2"/>
      <c r="D634" s="2" t="s">
        <v>14</v>
      </c>
      <c r="E634" s="8">
        <v>1</v>
      </c>
      <c r="F634" s="7">
        <v>17000</v>
      </c>
      <c r="G634" s="7">
        <f t="shared" si="101"/>
        <v>17000</v>
      </c>
      <c r="H634" s="26"/>
      <c r="I634" s="26">
        <f>G634</f>
        <v>17000</v>
      </c>
      <c r="J634" s="2"/>
      <c r="K634" s="26"/>
      <c r="L634" s="26"/>
    </row>
    <row r="635" spans="1:12" x14ac:dyDescent="0.3">
      <c r="A635" s="2"/>
      <c r="D635" s="2" t="s">
        <v>10</v>
      </c>
      <c r="E635" s="8">
        <v>1</v>
      </c>
      <c r="F635" s="7">
        <v>9000</v>
      </c>
      <c r="G635" s="7">
        <f t="shared" si="101"/>
        <v>9000</v>
      </c>
      <c r="H635" s="26"/>
      <c r="I635" s="26">
        <f>G635</f>
        <v>9000</v>
      </c>
      <c r="J635" s="2"/>
      <c r="K635" s="26"/>
      <c r="L635" s="26"/>
    </row>
    <row r="636" spans="1:12" ht="15" thickBot="1" x14ac:dyDescent="0.35">
      <c r="A636" s="2"/>
      <c r="D636" s="24" t="s">
        <v>0</v>
      </c>
      <c r="E636" s="8"/>
      <c r="F636" s="7"/>
      <c r="G636" s="23">
        <f>G631+G632+G633+G634+G635</f>
        <v>28700</v>
      </c>
      <c r="H636" s="26"/>
      <c r="I636" s="21">
        <f>I629+I630+I631+I632+I633+I634+I635</f>
        <v>63200</v>
      </c>
      <c r="J636" s="26"/>
      <c r="K636" s="26"/>
      <c r="L636" s="21">
        <f>I636</f>
        <v>63200</v>
      </c>
    </row>
    <row r="637" spans="1:12" ht="15" thickTop="1" x14ac:dyDescent="0.3">
      <c r="A637" s="17"/>
      <c r="B637" s="17"/>
      <c r="C637" s="17"/>
      <c r="D637" s="17"/>
      <c r="E637" s="19"/>
      <c r="F637" s="18"/>
      <c r="G637" s="18"/>
      <c r="H637" s="16"/>
      <c r="I637" s="16"/>
      <c r="J637" s="17"/>
      <c r="K637" s="16"/>
      <c r="L637" s="16"/>
    </row>
    <row r="638" spans="1:12" x14ac:dyDescent="0.3">
      <c r="A638" s="2"/>
      <c r="B638" s="2">
        <v>154</v>
      </c>
      <c r="C638" s="46" t="s">
        <v>597</v>
      </c>
      <c r="D638" s="46" t="s">
        <v>1382</v>
      </c>
      <c r="E638" s="8">
        <v>1</v>
      </c>
      <c r="F638" s="7"/>
      <c r="G638" s="7"/>
      <c r="H638" s="26">
        <v>2000</v>
      </c>
      <c r="I638" s="20">
        <f>H638*6</f>
        <v>12000</v>
      </c>
      <c r="J638" s="2"/>
      <c r="K638" s="26"/>
      <c r="L638" s="26"/>
    </row>
    <row r="639" spans="1:12" x14ac:dyDescent="0.3">
      <c r="A639" s="2"/>
      <c r="C639" s="46"/>
      <c r="D639" s="2" t="s">
        <v>16</v>
      </c>
      <c r="E639" s="8">
        <v>1</v>
      </c>
      <c r="F639" s="7">
        <v>1500</v>
      </c>
      <c r="G639" s="7">
        <f t="shared" ref="G639:G644" si="102">E639*F639</f>
        <v>1500</v>
      </c>
      <c r="H639" s="26"/>
      <c r="I639" s="26">
        <f>G639*6</f>
        <v>9000</v>
      </c>
      <c r="J639" s="2"/>
      <c r="K639" s="26"/>
      <c r="L639" s="26"/>
    </row>
    <row r="640" spans="1:12" x14ac:dyDescent="0.3">
      <c r="A640" s="2"/>
      <c r="C640" s="46"/>
      <c r="D640" s="2" t="s">
        <v>15</v>
      </c>
      <c r="E640" s="8">
        <v>1</v>
      </c>
      <c r="F640" s="7">
        <v>500</v>
      </c>
      <c r="G640" s="7">
        <f t="shared" si="102"/>
        <v>500</v>
      </c>
      <c r="H640" s="2"/>
      <c r="I640" s="26">
        <f>G640*6</f>
        <v>3000</v>
      </c>
      <c r="J640" s="2"/>
      <c r="K640" s="26"/>
      <c r="L640" s="26"/>
    </row>
    <row r="641" spans="1:12" x14ac:dyDescent="0.3">
      <c r="A641" s="2"/>
      <c r="C641" s="46"/>
      <c r="D641" s="2" t="s">
        <v>56</v>
      </c>
      <c r="E641" s="8">
        <v>1</v>
      </c>
      <c r="F641" s="7">
        <v>200</v>
      </c>
      <c r="G641" s="7">
        <f t="shared" si="102"/>
        <v>200</v>
      </c>
      <c r="H641" s="26"/>
      <c r="I641" s="26">
        <f>G641*6</f>
        <v>1200</v>
      </c>
      <c r="J641" s="2"/>
      <c r="K641" s="26"/>
      <c r="L641" s="26"/>
    </row>
    <row r="642" spans="1:12" x14ac:dyDescent="0.3">
      <c r="A642" s="2"/>
      <c r="C642" s="46"/>
      <c r="D642" s="2" t="s">
        <v>3</v>
      </c>
      <c r="E642" s="8">
        <v>1</v>
      </c>
      <c r="F642" s="7">
        <v>2000</v>
      </c>
      <c r="G642" s="7">
        <f t="shared" si="102"/>
        <v>2000</v>
      </c>
      <c r="H642" s="26"/>
      <c r="I642" s="26">
        <f>G642*6</f>
        <v>12000</v>
      </c>
      <c r="J642" s="2"/>
      <c r="K642" s="26"/>
      <c r="L642" s="26"/>
    </row>
    <row r="643" spans="1:12" x14ac:dyDescent="0.3">
      <c r="A643" s="2"/>
      <c r="D643" s="2" t="s">
        <v>14</v>
      </c>
      <c r="E643" s="8">
        <v>1</v>
      </c>
      <c r="F643" s="7">
        <v>17000</v>
      </c>
      <c r="G643" s="7">
        <f t="shared" si="102"/>
        <v>17000</v>
      </c>
      <c r="H643" s="26"/>
      <c r="I643" s="26">
        <f>G643</f>
        <v>17000</v>
      </c>
      <c r="J643" s="2"/>
      <c r="K643" s="26"/>
      <c r="L643" s="26"/>
    </row>
    <row r="644" spans="1:12" x14ac:dyDescent="0.3">
      <c r="A644" s="2"/>
      <c r="D644" s="2" t="s">
        <v>10</v>
      </c>
      <c r="E644" s="8">
        <v>1</v>
      </c>
      <c r="F644" s="7">
        <v>9000</v>
      </c>
      <c r="G644" s="7">
        <f t="shared" si="102"/>
        <v>9000</v>
      </c>
      <c r="H644" s="26"/>
      <c r="I644" s="26">
        <f>G644</f>
        <v>9000</v>
      </c>
      <c r="J644" s="2"/>
      <c r="K644" s="26"/>
      <c r="L644" s="26"/>
    </row>
    <row r="645" spans="1:12" ht="15" thickBot="1" x14ac:dyDescent="0.35">
      <c r="A645" s="2"/>
      <c r="D645" s="24" t="s">
        <v>0</v>
      </c>
      <c r="E645" s="8"/>
      <c r="F645" s="7"/>
      <c r="G645" s="23">
        <f>G640+G641+G642+G643+G644</f>
        <v>28700</v>
      </c>
      <c r="H645" s="26"/>
      <c r="I645" s="21">
        <f>I638+I639+I640+I641+I642+I643+I644</f>
        <v>63200</v>
      </c>
      <c r="J645" s="26"/>
      <c r="K645" s="26"/>
      <c r="L645" s="21">
        <f>I645</f>
        <v>63200</v>
      </c>
    </row>
    <row r="646" spans="1:12" ht="15" thickTop="1" x14ac:dyDescent="0.3">
      <c r="A646" s="17"/>
      <c r="B646" s="17"/>
      <c r="C646" s="17"/>
      <c r="D646" s="17"/>
      <c r="E646" s="19"/>
      <c r="F646" s="18"/>
      <c r="G646" s="18"/>
      <c r="H646" s="16"/>
      <c r="I646" s="16"/>
      <c r="J646" s="17"/>
      <c r="K646" s="16"/>
      <c r="L646" s="16"/>
    </row>
    <row r="647" spans="1:12" x14ac:dyDescent="0.3">
      <c r="A647" s="2"/>
      <c r="B647" s="2">
        <v>155</v>
      </c>
      <c r="C647" s="46" t="s">
        <v>598</v>
      </c>
      <c r="D647" s="46" t="s">
        <v>1383</v>
      </c>
      <c r="E647" s="8">
        <v>1</v>
      </c>
      <c r="F647" s="7"/>
      <c r="G647" s="7"/>
      <c r="H647" s="26">
        <v>2000</v>
      </c>
      <c r="I647" s="20">
        <f>H647*6</f>
        <v>12000</v>
      </c>
      <c r="J647" s="2"/>
      <c r="K647" s="26"/>
      <c r="L647" s="26"/>
    </row>
    <row r="648" spans="1:12" x14ac:dyDescent="0.3">
      <c r="A648" s="2"/>
      <c r="C648" s="46"/>
      <c r="D648" s="2" t="s">
        <v>16</v>
      </c>
      <c r="E648" s="8">
        <v>1</v>
      </c>
      <c r="F648" s="7">
        <v>1500</v>
      </c>
      <c r="G648" s="7">
        <f t="shared" ref="G648:G653" si="103">E648*F648</f>
        <v>1500</v>
      </c>
      <c r="H648" s="26"/>
      <c r="I648" s="26">
        <f>G648*6</f>
        <v>9000</v>
      </c>
      <c r="J648" s="2"/>
      <c r="K648" s="26"/>
      <c r="L648" s="26"/>
    </row>
    <row r="649" spans="1:12" x14ac:dyDescent="0.3">
      <c r="A649" s="2"/>
      <c r="C649" s="46"/>
      <c r="D649" s="2" t="s">
        <v>15</v>
      </c>
      <c r="E649" s="8">
        <v>1</v>
      </c>
      <c r="F649" s="7">
        <v>500</v>
      </c>
      <c r="G649" s="7">
        <f t="shared" si="103"/>
        <v>500</v>
      </c>
      <c r="H649" s="2"/>
      <c r="I649" s="26">
        <f>G649*6</f>
        <v>3000</v>
      </c>
      <c r="J649" s="2"/>
      <c r="K649" s="26"/>
      <c r="L649" s="26"/>
    </row>
    <row r="650" spans="1:12" x14ac:dyDescent="0.3">
      <c r="A650" s="2"/>
      <c r="C650" s="46"/>
      <c r="D650" s="2" t="s">
        <v>56</v>
      </c>
      <c r="E650" s="8">
        <v>1</v>
      </c>
      <c r="F650" s="7">
        <v>200</v>
      </c>
      <c r="G650" s="7">
        <f t="shared" si="103"/>
        <v>200</v>
      </c>
      <c r="H650" s="26"/>
      <c r="I650" s="26">
        <f>G650*6</f>
        <v>1200</v>
      </c>
      <c r="J650" s="2"/>
      <c r="K650" s="26"/>
      <c r="L650" s="26"/>
    </row>
    <row r="651" spans="1:12" x14ac:dyDescent="0.3">
      <c r="A651" s="2"/>
      <c r="C651" s="46"/>
      <c r="D651" s="2" t="s">
        <v>3</v>
      </c>
      <c r="E651" s="8">
        <v>1</v>
      </c>
      <c r="F651" s="7">
        <v>2000</v>
      </c>
      <c r="G651" s="7">
        <f t="shared" si="103"/>
        <v>2000</v>
      </c>
      <c r="H651" s="26"/>
      <c r="I651" s="26">
        <f>G651*6</f>
        <v>12000</v>
      </c>
      <c r="J651" s="2"/>
      <c r="K651" s="26"/>
      <c r="L651" s="26"/>
    </row>
    <row r="652" spans="1:12" x14ac:dyDescent="0.3">
      <c r="A652" s="2"/>
      <c r="D652" s="2" t="s">
        <v>14</v>
      </c>
      <c r="E652" s="8">
        <v>1</v>
      </c>
      <c r="F652" s="7">
        <v>17000</v>
      </c>
      <c r="G652" s="7">
        <f t="shared" si="103"/>
        <v>17000</v>
      </c>
      <c r="H652" s="26"/>
      <c r="I652" s="26">
        <f>G652</f>
        <v>17000</v>
      </c>
      <c r="J652" s="2"/>
      <c r="K652" s="26"/>
      <c r="L652" s="26"/>
    </row>
    <row r="653" spans="1:12" x14ac:dyDescent="0.3">
      <c r="A653" s="2"/>
      <c r="D653" s="2" t="s">
        <v>10</v>
      </c>
      <c r="E653" s="8">
        <v>1</v>
      </c>
      <c r="F653" s="7">
        <v>9000</v>
      </c>
      <c r="G653" s="7">
        <f t="shared" si="103"/>
        <v>9000</v>
      </c>
      <c r="H653" s="26"/>
      <c r="I653" s="26">
        <f>G653</f>
        <v>9000</v>
      </c>
      <c r="J653" s="2"/>
      <c r="K653" s="26"/>
      <c r="L653" s="26"/>
    </row>
    <row r="654" spans="1:12" ht="15" thickBot="1" x14ac:dyDescent="0.35">
      <c r="A654" s="2"/>
      <c r="D654" s="24" t="s">
        <v>0</v>
      </c>
      <c r="E654" s="8"/>
      <c r="F654" s="7"/>
      <c r="G654" s="23">
        <f>G649+G650+G651+G652+G653</f>
        <v>28700</v>
      </c>
      <c r="H654" s="26"/>
      <c r="I654" s="21">
        <f>I647+I648+I649+I650+I651+I652+I653</f>
        <v>63200</v>
      </c>
      <c r="J654" s="26"/>
      <c r="K654" s="26"/>
      <c r="L654" s="21">
        <f>I654</f>
        <v>63200</v>
      </c>
    </row>
    <row r="655" spans="1:12" ht="15" thickTop="1" x14ac:dyDescent="0.3">
      <c r="A655" s="17"/>
      <c r="B655" s="17"/>
      <c r="C655" s="17"/>
      <c r="D655" s="17"/>
      <c r="E655" s="19"/>
      <c r="F655" s="18"/>
      <c r="G655" s="18"/>
      <c r="H655" s="16"/>
      <c r="I655" s="16"/>
      <c r="J655" s="17"/>
      <c r="K655" s="16"/>
      <c r="L655" s="16"/>
    </row>
    <row r="656" spans="1:12" x14ac:dyDescent="0.3">
      <c r="A656" s="2"/>
      <c r="B656" s="2">
        <v>156</v>
      </c>
      <c r="C656" s="46" t="s">
        <v>590</v>
      </c>
      <c r="D656" s="46" t="s">
        <v>1384</v>
      </c>
      <c r="E656" s="8">
        <v>1</v>
      </c>
      <c r="F656" s="7"/>
      <c r="G656" s="7"/>
      <c r="H656" s="26">
        <v>2000</v>
      </c>
      <c r="I656" s="20">
        <f>H656*6</f>
        <v>12000</v>
      </c>
      <c r="J656" s="2"/>
      <c r="K656" s="26"/>
      <c r="L656" s="26"/>
    </row>
    <row r="657" spans="1:12" x14ac:dyDescent="0.3">
      <c r="A657" s="2"/>
      <c r="C657" s="46"/>
      <c r="D657" s="2" t="s">
        <v>16</v>
      </c>
      <c r="E657" s="8">
        <v>1</v>
      </c>
      <c r="F657" s="7">
        <v>1500</v>
      </c>
      <c r="G657" s="7">
        <f t="shared" ref="G657:G662" si="104">E657*F657</f>
        <v>1500</v>
      </c>
      <c r="H657" s="26"/>
      <c r="I657" s="26">
        <f>G657*6</f>
        <v>9000</v>
      </c>
      <c r="J657" s="2"/>
      <c r="K657" s="26"/>
      <c r="L657" s="26"/>
    </row>
    <row r="658" spans="1:12" x14ac:dyDescent="0.3">
      <c r="A658" s="2"/>
      <c r="C658" s="46"/>
      <c r="D658" s="2" t="s">
        <v>15</v>
      </c>
      <c r="E658" s="8">
        <v>1</v>
      </c>
      <c r="F658" s="7">
        <v>500</v>
      </c>
      <c r="G658" s="7">
        <f t="shared" si="104"/>
        <v>500</v>
      </c>
      <c r="H658" s="2"/>
      <c r="I658" s="26">
        <f>G658*6</f>
        <v>3000</v>
      </c>
      <c r="J658" s="2"/>
      <c r="K658" s="26"/>
      <c r="L658" s="26"/>
    </row>
    <row r="659" spans="1:12" x14ac:dyDescent="0.3">
      <c r="A659" s="2"/>
      <c r="D659" s="2" t="s">
        <v>56</v>
      </c>
      <c r="E659" s="8">
        <v>1</v>
      </c>
      <c r="F659" s="7">
        <v>200</v>
      </c>
      <c r="G659" s="7">
        <f t="shared" si="104"/>
        <v>200</v>
      </c>
      <c r="H659" s="26"/>
      <c r="I659" s="26">
        <f>G659*6</f>
        <v>1200</v>
      </c>
      <c r="J659" s="2"/>
      <c r="K659" s="26"/>
      <c r="L659" s="26"/>
    </row>
    <row r="660" spans="1:12" x14ac:dyDescent="0.3">
      <c r="A660" s="2"/>
      <c r="D660" s="2" t="s">
        <v>3</v>
      </c>
      <c r="E660" s="8">
        <v>1</v>
      </c>
      <c r="F660" s="7">
        <v>2000</v>
      </c>
      <c r="G660" s="7">
        <f t="shared" si="104"/>
        <v>2000</v>
      </c>
      <c r="H660" s="26"/>
      <c r="I660" s="26">
        <f>G660*6</f>
        <v>12000</v>
      </c>
      <c r="J660" s="2"/>
      <c r="K660" s="26"/>
      <c r="L660" s="26"/>
    </row>
    <row r="661" spans="1:12" x14ac:dyDescent="0.3">
      <c r="A661" s="2"/>
      <c r="D661" s="2" t="s">
        <v>14</v>
      </c>
      <c r="E661" s="8">
        <v>1</v>
      </c>
      <c r="F661" s="7">
        <v>17000</v>
      </c>
      <c r="G661" s="7">
        <f t="shared" si="104"/>
        <v>17000</v>
      </c>
      <c r="H661" s="26"/>
      <c r="I661" s="26">
        <f>G661</f>
        <v>17000</v>
      </c>
      <c r="J661" s="2"/>
      <c r="K661" s="26"/>
      <c r="L661" s="26"/>
    </row>
    <row r="662" spans="1:12" x14ac:dyDescent="0.3">
      <c r="A662" s="2"/>
      <c r="D662" s="2" t="s">
        <v>10</v>
      </c>
      <c r="E662" s="8">
        <v>1</v>
      </c>
      <c r="F662" s="7">
        <v>9000</v>
      </c>
      <c r="G662" s="7">
        <f t="shared" si="104"/>
        <v>9000</v>
      </c>
      <c r="H662" s="26"/>
      <c r="I662" s="26">
        <f>G662</f>
        <v>9000</v>
      </c>
      <c r="J662" s="2"/>
      <c r="K662" s="26"/>
      <c r="L662" s="26"/>
    </row>
    <row r="663" spans="1:12" ht="15" thickBot="1" x14ac:dyDescent="0.35">
      <c r="A663" s="2"/>
      <c r="D663" s="24" t="s">
        <v>0</v>
      </c>
      <c r="E663" s="8"/>
      <c r="F663" s="7"/>
      <c r="G663" s="23">
        <f>G658+G659+G660+G661+G662</f>
        <v>28700</v>
      </c>
      <c r="H663" s="26"/>
      <c r="I663" s="21">
        <f>I656+I657+I658+I659+I660+I661+I662</f>
        <v>63200</v>
      </c>
      <c r="J663" s="26"/>
      <c r="K663" s="26"/>
      <c r="L663" s="21">
        <f>I663</f>
        <v>63200</v>
      </c>
    </row>
    <row r="664" spans="1:12" ht="15" thickTop="1" x14ac:dyDescent="0.3">
      <c r="A664" s="17"/>
      <c r="B664" s="17"/>
      <c r="C664" s="17"/>
      <c r="D664" s="17"/>
      <c r="E664" s="19"/>
      <c r="F664" s="18"/>
      <c r="G664" s="18"/>
      <c r="H664" s="16"/>
      <c r="I664" s="16"/>
      <c r="J664" s="17"/>
      <c r="K664" s="16"/>
      <c r="L664" s="16"/>
    </row>
    <row r="665" spans="1:12" x14ac:dyDescent="0.3">
      <c r="A665" s="2"/>
      <c r="B665" s="2">
        <v>157</v>
      </c>
      <c r="C665" s="46" t="s">
        <v>599</v>
      </c>
      <c r="D665" s="46" t="s">
        <v>1385</v>
      </c>
      <c r="E665" s="8">
        <v>1</v>
      </c>
      <c r="F665" s="7"/>
      <c r="G665" s="7"/>
      <c r="H665" s="26">
        <v>2000</v>
      </c>
      <c r="I665" s="20">
        <f>H665*6</f>
        <v>12000</v>
      </c>
      <c r="J665" s="2"/>
      <c r="K665" s="26"/>
      <c r="L665" s="26"/>
    </row>
    <row r="666" spans="1:12" x14ac:dyDescent="0.3">
      <c r="A666" s="2"/>
      <c r="C666" s="46"/>
      <c r="D666" s="2" t="s">
        <v>16</v>
      </c>
      <c r="E666" s="8">
        <v>1</v>
      </c>
      <c r="F666" s="7">
        <v>1500</v>
      </c>
      <c r="G666" s="7">
        <f t="shared" ref="G666:G671" si="105">E666*F666</f>
        <v>1500</v>
      </c>
      <c r="H666" s="26"/>
      <c r="I666" s="26">
        <f>G666*6</f>
        <v>9000</v>
      </c>
      <c r="J666" s="2"/>
      <c r="K666" s="26"/>
      <c r="L666" s="26"/>
    </row>
    <row r="667" spans="1:12" x14ac:dyDescent="0.3">
      <c r="A667" s="2"/>
      <c r="D667" s="2" t="s">
        <v>15</v>
      </c>
      <c r="E667" s="8">
        <v>1</v>
      </c>
      <c r="F667" s="7">
        <v>500</v>
      </c>
      <c r="G667" s="7">
        <f t="shared" si="105"/>
        <v>500</v>
      </c>
      <c r="H667" s="2"/>
      <c r="I667" s="26">
        <f>G667*6</f>
        <v>3000</v>
      </c>
      <c r="J667" s="2"/>
      <c r="K667" s="26"/>
      <c r="L667" s="26"/>
    </row>
    <row r="668" spans="1:12" x14ac:dyDescent="0.3">
      <c r="A668" s="2"/>
      <c r="D668" s="2" t="s">
        <v>56</v>
      </c>
      <c r="E668" s="8">
        <v>1</v>
      </c>
      <c r="F668" s="7">
        <v>200</v>
      </c>
      <c r="G668" s="7">
        <f t="shared" si="105"/>
        <v>200</v>
      </c>
      <c r="H668" s="26"/>
      <c r="I668" s="26">
        <f>G668*6</f>
        <v>1200</v>
      </c>
      <c r="J668" s="2"/>
      <c r="K668" s="26"/>
      <c r="L668" s="26"/>
    </row>
    <row r="669" spans="1:12" x14ac:dyDescent="0.3">
      <c r="A669" s="2"/>
      <c r="D669" s="2" t="s">
        <v>3</v>
      </c>
      <c r="E669" s="8">
        <v>1</v>
      </c>
      <c r="F669" s="7">
        <v>2000</v>
      </c>
      <c r="G669" s="7">
        <f t="shared" si="105"/>
        <v>2000</v>
      </c>
      <c r="H669" s="26"/>
      <c r="I669" s="26">
        <f>G669*6</f>
        <v>12000</v>
      </c>
      <c r="J669" s="2"/>
      <c r="K669" s="26"/>
      <c r="L669" s="26"/>
    </row>
    <row r="670" spans="1:12" x14ac:dyDescent="0.3">
      <c r="A670" s="2"/>
      <c r="D670" s="2" t="s">
        <v>14</v>
      </c>
      <c r="E670" s="8">
        <v>1</v>
      </c>
      <c r="F670" s="7">
        <v>17000</v>
      </c>
      <c r="G670" s="7">
        <f t="shared" si="105"/>
        <v>17000</v>
      </c>
      <c r="H670" s="26"/>
      <c r="I670" s="26">
        <f>G670</f>
        <v>17000</v>
      </c>
      <c r="J670" s="2"/>
      <c r="K670" s="26"/>
      <c r="L670" s="26"/>
    </row>
    <row r="671" spans="1:12" x14ac:dyDescent="0.3">
      <c r="A671" s="2"/>
      <c r="D671" s="2" t="s">
        <v>10</v>
      </c>
      <c r="E671" s="8">
        <v>1</v>
      </c>
      <c r="F671" s="7">
        <v>9000</v>
      </c>
      <c r="G671" s="7">
        <f t="shared" si="105"/>
        <v>9000</v>
      </c>
      <c r="H671" s="26"/>
      <c r="I671" s="26">
        <f>G671</f>
        <v>9000</v>
      </c>
      <c r="J671" s="2"/>
      <c r="K671" s="26"/>
      <c r="L671" s="26"/>
    </row>
    <row r="672" spans="1:12" ht="15" thickBot="1" x14ac:dyDescent="0.35">
      <c r="A672" s="2"/>
      <c r="D672" s="24" t="s">
        <v>0</v>
      </c>
      <c r="E672" s="8"/>
      <c r="F672" s="7"/>
      <c r="G672" s="23">
        <f>G667+G668+G669+G670+G671</f>
        <v>28700</v>
      </c>
      <c r="H672" s="26"/>
      <c r="I672" s="21">
        <f>I665+I666+I667+I668+I669+I670+I671</f>
        <v>63200</v>
      </c>
      <c r="J672" s="26"/>
      <c r="K672" s="26"/>
      <c r="L672" s="21">
        <f>I672</f>
        <v>63200</v>
      </c>
    </row>
    <row r="673" spans="1:12" ht="15" thickTop="1" x14ac:dyDescent="0.3">
      <c r="A673" s="17"/>
      <c r="B673" s="17"/>
      <c r="C673" s="17"/>
      <c r="D673" s="17"/>
      <c r="E673" s="19"/>
      <c r="F673" s="18"/>
      <c r="G673" s="18"/>
      <c r="H673" s="16"/>
      <c r="I673" s="16"/>
      <c r="J673" s="17"/>
      <c r="K673" s="16"/>
      <c r="L673" s="16"/>
    </row>
    <row r="674" spans="1:12" x14ac:dyDescent="0.3">
      <c r="A674" s="2"/>
      <c r="B674" s="2">
        <v>158</v>
      </c>
      <c r="C674" s="46" t="s">
        <v>600</v>
      </c>
      <c r="D674" s="46" t="s">
        <v>1386</v>
      </c>
      <c r="E674" s="8">
        <v>1</v>
      </c>
      <c r="F674" s="7"/>
      <c r="G674" s="7"/>
      <c r="H674" s="26">
        <v>2000</v>
      </c>
      <c r="I674" s="20">
        <f>H674*6</f>
        <v>12000</v>
      </c>
      <c r="J674" s="2"/>
      <c r="K674" s="26"/>
      <c r="L674" s="26"/>
    </row>
    <row r="675" spans="1:12" x14ac:dyDescent="0.3">
      <c r="A675" s="2"/>
      <c r="C675" s="46"/>
      <c r="D675" s="2" t="s">
        <v>16</v>
      </c>
      <c r="E675" s="8">
        <v>1</v>
      </c>
      <c r="F675" s="7">
        <v>1500</v>
      </c>
      <c r="G675" s="7">
        <f t="shared" ref="G675:G680" si="106">E675*F675</f>
        <v>1500</v>
      </c>
      <c r="H675" s="26"/>
      <c r="I675" s="26">
        <f>G675*6</f>
        <v>9000</v>
      </c>
      <c r="J675" s="2"/>
      <c r="K675" s="26"/>
      <c r="L675" s="26"/>
    </row>
    <row r="676" spans="1:12" x14ac:dyDescent="0.3">
      <c r="A676" s="2"/>
      <c r="D676" s="2" t="s">
        <v>15</v>
      </c>
      <c r="E676" s="8">
        <v>1</v>
      </c>
      <c r="F676" s="7">
        <v>500</v>
      </c>
      <c r="G676" s="7">
        <f t="shared" si="106"/>
        <v>500</v>
      </c>
      <c r="H676" s="2"/>
      <c r="I676" s="26">
        <f>G676*6</f>
        <v>3000</v>
      </c>
      <c r="J676" s="2"/>
      <c r="K676" s="26"/>
      <c r="L676" s="26"/>
    </row>
    <row r="677" spans="1:12" x14ac:dyDescent="0.3">
      <c r="A677" s="2"/>
      <c r="D677" s="2" t="s">
        <v>56</v>
      </c>
      <c r="E677" s="8">
        <v>1</v>
      </c>
      <c r="F677" s="7">
        <v>200</v>
      </c>
      <c r="G677" s="7">
        <f t="shared" si="106"/>
        <v>200</v>
      </c>
      <c r="H677" s="26"/>
      <c r="I677" s="26">
        <f>G677*6</f>
        <v>1200</v>
      </c>
      <c r="J677" s="2"/>
      <c r="K677" s="26"/>
      <c r="L677" s="26"/>
    </row>
    <row r="678" spans="1:12" x14ac:dyDescent="0.3">
      <c r="A678" s="2"/>
      <c r="D678" s="2" t="s">
        <v>3</v>
      </c>
      <c r="E678" s="8">
        <v>1</v>
      </c>
      <c r="F678" s="7">
        <v>2000</v>
      </c>
      <c r="G678" s="7">
        <f t="shared" si="106"/>
        <v>2000</v>
      </c>
      <c r="H678" s="26"/>
      <c r="I678" s="26">
        <f>G678*6</f>
        <v>12000</v>
      </c>
      <c r="J678" s="2"/>
      <c r="K678" s="26"/>
      <c r="L678" s="26"/>
    </row>
    <row r="679" spans="1:12" x14ac:dyDescent="0.3">
      <c r="A679" s="2"/>
      <c r="D679" s="2" t="s">
        <v>14</v>
      </c>
      <c r="E679" s="8">
        <v>1</v>
      </c>
      <c r="F679" s="7">
        <v>17000</v>
      </c>
      <c r="G679" s="7">
        <f t="shared" si="106"/>
        <v>17000</v>
      </c>
      <c r="H679" s="26"/>
      <c r="I679" s="26">
        <f>G679</f>
        <v>17000</v>
      </c>
      <c r="J679" s="2"/>
      <c r="K679" s="26"/>
      <c r="L679" s="26"/>
    </row>
    <row r="680" spans="1:12" x14ac:dyDescent="0.3">
      <c r="A680" s="2"/>
      <c r="D680" s="2" t="s">
        <v>10</v>
      </c>
      <c r="E680" s="8">
        <v>1</v>
      </c>
      <c r="F680" s="7">
        <v>9000</v>
      </c>
      <c r="G680" s="7">
        <f t="shared" si="106"/>
        <v>9000</v>
      </c>
      <c r="H680" s="26"/>
      <c r="I680" s="26">
        <f>G680</f>
        <v>9000</v>
      </c>
      <c r="J680" s="2"/>
      <c r="K680" s="26"/>
      <c r="L680" s="26"/>
    </row>
    <row r="681" spans="1:12" ht="15" thickBot="1" x14ac:dyDescent="0.35">
      <c r="A681" s="2"/>
      <c r="D681" s="24" t="s">
        <v>0</v>
      </c>
      <c r="E681" s="8"/>
      <c r="F681" s="7"/>
      <c r="G681" s="23">
        <f>G676+G677+G678+G679+G680</f>
        <v>28700</v>
      </c>
      <c r="H681" s="26"/>
      <c r="I681" s="21">
        <f>I674+I675+I676+I677+I678+I679+I680</f>
        <v>63200</v>
      </c>
      <c r="J681" s="26"/>
      <c r="K681" s="26"/>
      <c r="L681" s="21">
        <f>I681</f>
        <v>63200</v>
      </c>
    </row>
    <row r="682" spans="1:12" ht="15" thickTop="1" x14ac:dyDescent="0.3">
      <c r="A682" s="17"/>
      <c r="B682" s="17"/>
      <c r="C682" s="17"/>
      <c r="D682" s="17"/>
      <c r="E682" s="19"/>
      <c r="F682" s="18"/>
      <c r="G682" s="18"/>
      <c r="H682" s="16"/>
      <c r="I682" s="16"/>
      <c r="J682" s="17"/>
      <c r="K682" s="16"/>
      <c r="L682" s="16"/>
    </row>
    <row r="683" spans="1:12" x14ac:dyDescent="0.3">
      <c r="A683" s="2"/>
      <c r="B683" s="2">
        <v>159</v>
      </c>
      <c r="C683" s="46" t="s">
        <v>601</v>
      </c>
      <c r="D683" s="46" t="s">
        <v>1387</v>
      </c>
      <c r="E683" s="8">
        <v>1</v>
      </c>
      <c r="F683" s="7"/>
      <c r="G683" s="7"/>
      <c r="H683" s="26">
        <v>2000</v>
      </c>
      <c r="I683" s="20">
        <f>H683*6</f>
        <v>12000</v>
      </c>
      <c r="J683" s="2"/>
      <c r="K683" s="26"/>
      <c r="L683" s="26"/>
    </row>
    <row r="684" spans="1:12" x14ac:dyDescent="0.3">
      <c r="A684" s="2"/>
      <c r="C684" s="46"/>
      <c r="D684" s="2" t="s">
        <v>16</v>
      </c>
      <c r="E684" s="8">
        <v>1</v>
      </c>
      <c r="F684" s="7">
        <v>1500</v>
      </c>
      <c r="G684" s="7">
        <f t="shared" ref="G684:G689" si="107">E684*F684</f>
        <v>1500</v>
      </c>
      <c r="H684" s="26"/>
      <c r="I684" s="26">
        <f>G684*6</f>
        <v>9000</v>
      </c>
      <c r="J684" s="2"/>
      <c r="K684" s="26"/>
      <c r="L684" s="26"/>
    </row>
    <row r="685" spans="1:12" x14ac:dyDescent="0.3">
      <c r="A685" s="2"/>
      <c r="C685" s="46"/>
      <c r="D685" s="2" t="s">
        <v>15</v>
      </c>
      <c r="E685" s="8">
        <v>1</v>
      </c>
      <c r="F685" s="7">
        <v>500</v>
      </c>
      <c r="G685" s="7">
        <f t="shared" si="107"/>
        <v>500</v>
      </c>
      <c r="H685" s="2"/>
      <c r="I685" s="26">
        <f>G685*6</f>
        <v>3000</v>
      </c>
      <c r="J685" s="2"/>
      <c r="K685" s="26"/>
      <c r="L685" s="26"/>
    </row>
    <row r="686" spans="1:12" x14ac:dyDescent="0.3">
      <c r="A686" s="2"/>
      <c r="C686" s="46"/>
      <c r="D686" s="2" t="s">
        <v>56</v>
      </c>
      <c r="E686" s="8">
        <v>1</v>
      </c>
      <c r="F686" s="7">
        <v>200</v>
      </c>
      <c r="G686" s="7">
        <f t="shared" si="107"/>
        <v>200</v>
      </c>
      <c r="H686" s="26"/>
      <c r="I686" s="26">
        <f>G686*6</f>
        <v>1200</v>
      </c>
      <c r="J686" s="2"/>
      <c r="K686" s="26"/>
      <c r="L686" s="26"/>
    </row>
    <row r="687" spans="1:12" x14ac:dyDescent="0.3">
      <c r="A687" s="2"/>
      <c r="C687" s="46"/>
      <c r="D687" s="2" t="s">
        <v>3</v>
      </c>
      <c r="E687" s="8">
        <v>1</v>
      </c>
      <c r="F687" s="7">
        <v>2000</v>
      </c>
      <c r="G687" s="7">
        <f t="shared" si="107"/>
        <v>2000</v>
      </c>
      <c r="H687" s="26"/>
      <c r="I687" s="26">
        <f>G687*6</f>
        <v>12000</v>
      </c>
      <c r="J687" s="2"/>
      <c r="K687" s="26"/>
      <c r="L687" s="26"/>
    </row>
    <row r="688" spans="1:12" x14ac:dyDescent="0.3">
      <c r="A688" s="2"/>
      <c r="C688" s="46"/>
      <c r="D688" s="2" t="s">
        <v>14</v>
      </c>
      <c r="E688" s="8">
        <v>1</v>
      </c>
      <c r="F688" s="7">
        <v>17000</v>
      </c>
      <c r="G688" s="7">
        <f t="shared" si="107"/>
        <v>17000</v>
      </c>
      <c r="H688" s="26"/>
      <c r="I688" s="26">
        <f>G688</f>
        <v>17000</v>
      </c>
      <c r="J688" s="2"/>
      <c r="K688" s="26"/>
      <c r="L688" s="26"/>
    </row>
    <row r="689" spans="1:12" x14ac:dyDescent="0.3">
      <c r="A689" s="2"/>
      <c r="C689" s="46"/>
      <c r="D689" s="2" t="s">
        <v>10</v>
      </c>
      <c r="E689" s="8">
        <v>1</v>
      </c>
      <c r="F689" s="7">
        <v>9000</v>
      </c>
      <c r="G689" s="7">
        <f t="shared" si="107"/>
        <v>9000</v>
      </c>
      <c r="H689" s="26"/>
      <c r="I689" s="26">
        <f>G689</f>
        <v>9000</v>
      </c>
      <c r="J689" s="2"/>
      <c r="K689" s="26"/>
      <c r="L689" s="26"/>
    </row>
    <row r="690" spans="1:12" ht="15" thickBot="1" x14ac:dyDescent="0.35">
      <c r="A690" s="2"/>
      <c r="D690" s="24" t="s">
        <v>0</v>
      </c>
      <c r="E690" s="8"/>
      <c r="F690" s="7"/>
      <c r="G690" s="23">
        <f>G685+G686+G687+G688+G689</f>
        <v>28700</v>
      </c>
      <c r="H690" s="26"/>
      <c r="I690" s="21">
        <f>I683+I684+I685+I686+I687+I688+I689</f>
        <v>63200</v>
      </c>
      <c r="J690" s="26"/>
      <c r="K690" s="26"/>
      <c r="L690" s="21">
        <f>I690</f>
        <v>63200</v>
      </c>
    </row>
    <row r="691" spans="1:12" ht="15" thickTop="1" x14ac:dyDescent="0.3">
      <c r="A691" s="17"/>
      <c r="B691" s="17"/>
      <c r="C691" s="17"/>
      <c r="D691" s="17"/>
      <c r="E691" s="19"/>
      <c r="F691" s="18"/>
      <c r="G691" s="18"/>
      <c r="H691" s="16"/>
      <c r="I691" s="16"/>
      <c r="J691" s="17"/>
      <c r="K691" s="16"/>
      <c r="L691" s="16"/>
    </row>
    <row r="692" spans="1:12" x14ac:dyDescent="0.3">
      <c r="A692" s="2"/>
      <c r="B692" s="2">
        <v>160</v>
      </c>
      <c r="C692" s="46" t="s">
        <v>602</v>
      </c>
      <c r="D692" s="46" t="s">
        <v>1388</v>
      </c>
      <c r="E692" s="8">
        <v>1</v>
      </c>
      <c r="F692" s="7"/>
      <c r="G692" s="7"/>
      <c r="H692" s="26">
        <v>2000</v>
      </c>
      <c r="I692" s="20">
        <f>H692*6</f>
        <v>12000</v>
      </c>
      <c r="J692" s="2"/>
      <c r="K692" s="26"/>
      <c r="L692" s="26"/>
    </row>
    <row r="693" spans="1:12" x14ac:dyDescent="0.3">
      <c r="A693" s="2"/>
      <c r="C693" s="66"/>
      <c r="D693" s="2" t="s">
        <v>16</v>
      </c>
      <c r="E693" s="8">
        <v>1</v>
      </c>
      <c r="F693" s="7">
        <v>1500</v>
      </c>
      <c r="G693" s="7">
        <f t="shared" ref="G693:G698" si="108">E693*F693</f>
        <v>1500</v>
      </c>
      <c r="H693" s="26"/>
      <c r="I693" s="26">
        <f>G693*6</f>
        <v>9000</v>
      </c>
      <c r="J693" s="2"/>
      <c r="K693" s="26"/>
      <c r="L693" s="26"/>
    </row>
    <row r="694" spans="1:12" x14ac:dyDescent="0.3">
      <c r="A694" s="2"/>
      <c r="C694" s="66"/>
      <c r="D694" s="2" t="s">
        <v>15</v>
      </c>
      <c r="E694" s="8">
        <v>1</v>
      </c>
      <c r="F694" s="7">
        <v>500</v>
      </c>
      <c r="G694" s="7">
        <f t="shared" si="108"/>
        <v>500</v>
      </c>
      <c r="H694" s="2"/>
      <c r="I694" s="26">
        <f>G694*6</f>
        <v>3000</v>
      </c>
      <c r="J694" s="2"/>
      <c r="K694" s="26"/>
      <c r="L694" s="26"/>
    </row>
    <row r="695" spans="1:12" x14ac:dyDescent="0.3">
      <c r="A695" s="2"/>
      <c r="C695" s="66"/>
      <c r="D695" s="2" t="s">
        <v>56</v>
      </c>
      <c r="E695" s="8">
        <v>1</v>
      </c>
      <c r="F695" s="7">
        <v>200</v>
      </c>
      <c r="G695" s="7">
        <f t="shared" si="108"/>
        <v>200</v>
      </c>
      <c r="H695" s="26"/>
      <c r="I695" s="26">
        <f>G695*6</f>
        <v>1200</v>
      </c>
      <c r="J695" s="2"/>
      <c r="K695" s="26"/>
      <c r="L695" s="26"/>
    </row>
    <row r="696" spans="1:12" x14ac:dyDescent="0.3">
      <c r="A696" s="2"/>
      <c r="C696" s="66"/>
      <c r="D696" s="2" t="s">
        <v>3</v>
      </c>
      <c r="E696" s="8">
        <v>1</v>
      </c>
      <c r="F696" s="7">
        <v>2000</v>
      </c>
      <c r="G696" s="7">
        <f t="shared" si="108"/>
        <v>2000</v>
      </c>
      <c r="H696" s="26"/>
      <c r="I696" s="26">
        <f>G696*6</f>
        <v>12000</v>
      </c>
      <c r="J696" s="2"/>
      <c r="K696" s="26"/>
      <c r="L696" s="26"/>
    </row>
    <row r="697" spans="1:12" x14ac:dyDescent="0.3">
      <c r="A697" s="2"/>
      <c r="D697" s="2" t="s">
        <v>14</v>
      </c>
      <c r="E697" s="8">
        <v>1</v>
      </c>
      <c r="F697" s="7">
        <v>17000</v>
      </c>
      <c r="G697" s="7">
        <f t="shared" si="108"/>
        <v>17000</v>
      </c>
      <c r="H697" s="26"/>
      <c r="I697" s="26">
        <f>G697</f>
        <v>17000</v>
      </c>
      <c r="J697" s="2"/>
      <c r="K697" s="26"/>
      <c r="L697" s="26"/>
    </row>
    <row r="698" spans="1:12" x14ac:dyDescent="0.3">
      <c r="A698" s="2"/>
      <c r="D698" s="2" t="s">
        <v>10</v>
      </c>
      <c r="E698" s="8">
        <v>1</v>
      </c>
      <c r="F698" s="7">
        <v>9000</v>
      </c>
      <c r="G698" s="7">
        <f t="shared" si="108"/>
        <v>9000</v>
      </c>
      <c r="H698" s="26"/>
      <c r="I698" s="26">
        <f>G698</f>
        <v>9000</v>
      </c>
      <c r="J698" s="2"/>
      <c r="K698" s="26"/>
      <c r="L698" s="26"/>
    </row>
    <row r="699" spans="1:12" ht="15" thickBot="1" x14ac:dyDescent="0.35">
      <c r="A699" s="2"/>
      <c r="D699" s="24" t="s">
        <v>0</v>
      </c>
      <c r="E699" s="8"/>
      <c r="F699" s="7"/>
      <c r="G699" s="23">
        <f>G694+G695+G696+G697+G698</f>
        <v>28700</v>
      </c>
      <c r="H699" s="26"/>
      <c r="I699" s="21">
        <f>I692+I693+I694+I695+I696+I697+I698</f>
        <v>63200</v>
      </c>
      <c r="J699" s="26"/>
      <c r="K699" s="26"/>
      <c r="L699" s="21">
        <f>I699</f>
        <v>63200</v>
      </c>
    </row>
    <row r="700" spans="1:12" ht="15" thickTop="1" x14ac:dyDescent="0.3">
      <c r="A700" s="17"/>
      <c r="B700" s="17"/>
      <c r="C700" s="17"/>
      <c r="D700" s="17"/>
      <c r="E700" s="19"/>
      <c r="F700" s="18"/>
      <c r="G700" s="18"/>
      <c r="H700" s="16"/>
      <c r="I700" s="16"/>
      <c r="J700" s="17"/>
      <c r="K700" s="16"/>
      <c r="L700" s="16"/>
    </row>
    <row r="701" spans="1:12" x14ac:dyDescent="0.3">
      <c r="A701" s="2"/>
      <c r="B701" s="2">
        <v>161</v>
      </c>
      <c r="C701" s="46" t="s">
        <v>603</v>
      </c>
      <c r="D701" s="46" t="s">
        <v>1389</v>
      </c>
      <c r="E701" s="8">
        <v>1</v>
      </c>
      <c r="F701" s="7"/>
      <c r="G701" s="7"/>
      <c r="H701" s="26">
        <v>2000</v>
      </c>
      <c r="I701" s="20">
        <f>H701*6</f>
        <v>12000</v>
      </c>
      <c r="J701" s="2"/>
      <c r="K701" s="26"/>
      <c r="L701" s="26"/>
    </row>
    <row r="702" spans="1:12" x14ac:dyDescent="0.3">
      <c r="A702" s="2"/>
      <c r="C702" s="46"/>
      <c r="D702" s="2" t="s">
        <v>16</v>
      </c>
      <c r="E702" s="8">
        <v>1</v>
      </c>
      <c r="F702" s="7">
        <v>1500</v>
      </c>
      <c r="G702" s="7">
        <f t="shared" ref="G702:G707" si="109">E702*F702</f>
        <v>1500</v>
      </c>
      <c r="H702" s="26"/>
      <c r="I702" s="26">
        <f>G702*6</f>
        <v>9000</v>
      </c>
      <c r="J702" s="2"/>
      <c r="K702" s="26"/>
      <c r="L702" s="26"/>
    </row>
    <row r="703" spans="1:12" x14ac:dyDescent="0.3">
      <c r="A703" s="2"/>
      <c r="D703" s="2" t="s">
        <v>15</v>
      </c>
      <c r="E703" s="8">
        <v>1</v>
      </c>
      <c r="F703" s="7">
        <v>500</v>
      </c>
      <c r="G703" s="7">
        <f t="shared" si="109"/>
        <v>500</v>
      </c>
      <c r="H703" s="2"/>
      <c r="I703" s="26">
        <f>G703*6</f>
        <v>3000</v>
      </c>
      <c r="J703" s="2"/>
      <c r="K703" s="26"/>
      <c r="L703" s="26"/>
    </row>
    <row r="704" spans="1:12" x14ac:dyDescent="0.3">
      <c r="A704" s="2"/>
      <c r="D704" s="2" t="s">
        <v>56</v>
      </c>
      <c r="E704" s="8">
        <v>1</v>
      </c>
      <c r="F704" s="7">
        <v>200</v>
      </c>
      <c r="G704" s="7">
        <f t="shared" si="109"/>
        <v>200</v>
      </c>
      <c r="H704" s="26"/>
      <c r="I704" s="26">
        <f>G704*6</f>
        <v>1200</v>
      </c>
      <c r="J704" s="2"/>
      <c r="K704" s="26"/>
      <c r="L704" s="26"/>
    </row>
    <row r="705" spans="1:12" x14ac:dyDescent="0.3">
      <c r="A705" s="2"/>
      <c r="D705" s="2" t="s">
        <v>3</v>
      </c>
      <c r="E705" s="8">
        <v>1</v>
      </c>
      <c r="F705" s="7">
        <v>2000</v>
      </c>
      <c r="G705" s="7">
        <f t="shared" si="109"/>
        <v>2000</v>
      </c>
      <c r="H705" s="26"/>
      <c r="I705" s="26">
        <f>G705*6</f>
        <v>12000</v>
      </c>
      <c r="J705" s="2"/>
      <c r="K705" s="26"/>
      <c r="L705" s="26"/>
    </row>
    <row r="706" spans="1:12" x14ac:dyDescent="0.3">
      <c r="A706" s="2"/>
      <c r="D706" s="2" t="s">
        <v>14</v>
      </c>
      <c r="E706" s="8">
        <v>1</v>
      </c>
      <c r="F706" s="7">
        <v>17000</v>
      </c>
      <c r="G706" s="7">
        <f t="shared" si="109"/>
        <v>17000</v>
      </c>
      <c r="H706" s="26"/>
      <c r="I706" s="26">
        <f>G706</f>
        <v>17000</v>
      </c>
      <c r="J706" s="2"/>
      <c r="K706" s="26"/>
      <c r="L706" s="26"/>
    </row>
    <row r="707" spans="1:12" x14ac:dyDescent="0.3">
      <c r="A707" s="2"/>
      <c r="D707" s="2" t="s">
        <v>10</v>
      </c>
      <c r="E707" s="8">
        <v>1</v>
      </c>
      <c r="F707" s="7">
        <v>9000</v>
      </c>
      <c r="G707" s="7">
        <f t="shared" si="109"/>
        <v>9000</v>
      </c>
      <c r="H707" s="26"/>
      <c r="I707" s="26">
        <f>G707</f>
        <v>9000</v>
      </c>
      <c r="J707" s="2"/>
      <c r="K707" s="26"/>
      <c r="L707" s="26"/>
    </row>
    <row r="708" spans="1:12" ht="15" thickBot="1" x14ac:dyDescent="0.35">
      <c r="A708" s="2"/>
      <c r="D708" s="24" t="s">
        <v>0</v>
      </c>
      <c r="E708" s="8"/>
      <c r="F708" s="7"/>
      <c r="G708" s="23">
        <f>G703+G704+G705+G706+G707</f>
        <v>28700</v>
      </c>
      <c r="H708" s="26"/>
      <c r="I708" s="21">
        <f>I701+I702+I703+I704+I705+I706+I707</f>
        <v>63200</v>
      </c>
      <c r="J708" s="26"/>
      <c r="K708" s="26"/>
      <c r="L708" s="21">
        <f>I708</f>
        <v>63200</v>
      </c>
    </row>
    <row r="709" spans="1:12" ht="15" thickTop="1" x14ac:dyDescent="0.3">
      <c r="A709" s="17"/>
      <c r="B709" s="17"/>
      <c r="C709" s="17"/>
      <c r="D709" s="17"/>
      <c r="E709" s="19"/>
      <c r="F709" s="18"/>
      <c r="G709" s="18"/>
      <c r="H709" s="16"/>
      <c r="I709" s="16"/>
      <c r="J709" s="17"/>
      <c r="K709" s="16"/>
      <c r="L709" s="16"/>
    </row>
    <row r="710" spans="1:12" x14ac:dyDescent="0.3">
      <c r="A710" s="2"/>
      <c r="B710" s="2">
        <v>162</v>
      </c>
      <c r="C710" s="46" t="s">
        <v>1390</v>
      </c>
      <c r="D710" s="46" t="s">
        <v>1391</v>
      </c>
      <c r="E710" s="8">
        <v>1</v>
      </c>
      <c r="F710" s="7"/>
      <c r="G710" s="7"/>
      <c r="H710" s="26">
        <v>2000</v>
      </c>
      <c r="I710" s="20">
        <f>H710*6</f>
        <v>12000</v>
      </c>
      <c r="J710" s="2"/>
      <c r="K710" s="26"/>
      <c r="L710" s="26"/>
    </row>
    <row r="711" spans="1:12" x14ac:dyDescent="0.3">
      <c r="A711" s="2"/>
      <c r="C711" s="46"/>
      <c r="D711" s="2" t="s">
        <v>16</v>
      </c>
      <c r="E711" s="8">
        <v>1</v>
      </c>
      <c r="F711" s="7">
        <v>1500</v>
      </c>
      <c r="G711" s="7">
        <f t="shared" ref="G711:G716" si="110">E711*F711</f>
        <v>1500</v>
      </c>
      <c r="H711" s="26"/>
      <c r="I711" s="26">
        <f>G711*6</f>
        <v>9000</v>
      </c>
      <c r="J711" s="2"/>
      <c r="K711" s="26"/>
      <c r="L711" s="26"/>
    </row>
    <row r="712" spans="1:12" x14ac:dyDescent="0.3">
      <c r="A712" s="2"/>
      <c r="D712" s="2" t="s">
        <v>15</v>
      </c>
      <c r="E712" s="8">
        <v>1</v>
      </c>
      <c r="F712" s="7">
        <v>500</v>
      </c>
      <c r="G712" s="7">
        <f t="shared" si="110"/>
        <v>500</v>
      </c>
      <c r="H712" s="2"/>
      <c r="I712" s="26">
        <f>G712*6</f>
        <v>3000</v>
      </c>
      <c r="J712" s="2"/>
      <c r="K712" s="26"/>
      <c r="L712" s="26"/>
    </row>
    <row r="713" spans="1:12" x14ac:dyDescent="0.3">
      <c r="A713" s="2"/>
      <c r="D713" s="2" t="s">
        <v>56</v>
      </c>
      <c r="E713" s="8">
        <v>1</v>
      </c>
      <c r="F713" s="7">
        <v>200</v>
      </c>
      <c r="G713" s="7">
        <f t="shared" si="110"/>
        <v>200</v>
      </c>
      <c r="H713" s="26"/>
      <c r="I713" s="26">
        <f>G713*6</f>
        <v>1200</v>
      </c>
      <c r="J713" s="2"/>
      <c r="K713" s="26"/>
      <c r="L713" s="26"/>
    </row>
    <row r="714" spans="1:12" x14ac:dyDescent="0.3">
      <c r="A714" s="2"/>
      <c r="D714" s="2" t="s">
        <v>3</v>
      </c>
      <c r="E714" s="8">
        <v>1</v>
      </c>
      <c r="F714" s="7">
        <v>2000</v>
      </c>
      <c r="G714" s="7">
        <f t="shared" si="110"/>
        <v>2000</v>
      </c>
      <c r="H714" s="26"/>
      <c r="I714" s="26">
        <f>G714*6</f>
        <v>12000</v>
      </c>
      <c r="J714" s="2"/>
      <c r="K714" s="26"/>
      <c r="L714" s="26"/>
    </row>
    <row r="715" spans="1:12" x14ac:dyDescent="0.3">
      <c r="A715" s="2"/>
      <c r="D715" s="2" t="s">
        <v>14</v>
      </c>
      <c r="E715" s="8">
        <v>1</v>
      </c>
      <c r="F715" s="7">
        <v>17000</v>
      </c>
      <c r="G715" s="7">
        <f t="shared" si="110"/>
        <v>17000</v>
      </c>
      <c r="H715" s="26"/>
      <c r="I715" s="26">
        <f>G715</f>
        <v>17000</v>
      </c>
      <c r="J715" s="2"/>
      <c r="K715" s="26"/>
      <c r="L715" s="26"/>
    </row>
    <row r="716" spans="1:12" x14ac:dyDescent="0.3">
      <c r="A716" s="2"/>
      <c r="D716" s="2" t="s">
        <v>10</v>
      </c>
      <c r="E716" s="8">
        <v>1</v>
      </c>
      <c r="F716" s="7">
        <v>9000</v>
      </c>
      <c r="G716" s="7">
        <f t="shared" si="110"/>
        <v>9000</v>
      </c>
      <c r="H716" s="26"/>
      <c r="I716" s="26">
        <f>G716</f>
        <v>9000</v>
      </c>
      <c r="J716" s="2"/>
      <c r="K716" s="26"/>
      <c r="L716" s="26"/>
    </row>
    <row r="717" spans="1:12" ht="15" thickBot="1" x14ac:dyDescent="0.35">
      <c r="A717" s="2"/>
      <c r="D717" s="24" t="s">
        <v>0</v>
      </c>
      <c r="E717" s="8"/>
      <c r="F717" s="7"/>
      <c r="G717" s="23">
        <f>G712+G713+G714+G715+G716</f>
        <v>28700</v>
      </c>
      <c r="H717" s="26"/>
      <c r="I717" s="21">
        <f>I710+I711+I712+I713+I714+I715+I716</f>
        <v>63200</v>
      </c>
      <c r="J717" s="26"/>
      <c r="K717" s="26"/>
      <c r="L717" s="21">
        <f>I717</f>
        <v>63200</v>
      </c>
    </row>
    <row r="718" spans="1:12" ht="15" thickTop="1" x14ac:dyDescent="0.3">
      <c r="A718" s="17"/>
      <c r="B718" s="17"/>
      <c r="C718" s="17"/>
      <c r="D718" s="17"/>
      <c r="E718" s="19"/>
      <c r="F718" s="18"/>
      <c r="G718" s="18"/>
      <c r="H718" s="16"/>
      <c r="I718" s="16"/>
      <c r="J718" s="17"/>
      <c r="K718" s="16"/>
      <c r="L718" s="16"/>
    </row>
    <row r="719" spans="1:12" x14ac:dyDescent="0.3">
      <c r="A719" s="2"/>
      <c r="B719" s="2">
        <v>163</v>
      </c>
      <c r="C719" s="46" t="s">
        <v>604</v>
      </c>
      <c r="D719" s="46" t="s">
        <v>1392</v>
      </c>
      <c r="E719" s="8">
        <v>1</v>
      </c>
      <c r="F719" s="7"/>
      <c r="G719" s="7"/>
      <c r="H719" s="26">
        <v>2000</v>
      </c>
      <c r="I719" s="20">
        <f>H719*6</f>
        <v>12000</v>
      </c>
      <c r="J719" s="2"/>
      <c r="K719" s="26"/>
      <c r="L719" s="26"/>
    </row>
    <row r="720" spans="1:12" x14ac:dyDescent="0.3">
      <c r="A720" s="2"/>
      <c r="D720" s="2" t="s">
        <v>16</v>
      </c>
      <c r="E720" s="8">
        <v>1</v>
      </c>
      <c r="F720" s="7">
        <v>1500</v>
      </c>
      <c r="G720" s="7">
        <f t="shared" ref="G720:G725" si="111">E720*F720</f>
        <v>1500</v>
      </c>
      <c r="H720" s="2"/>
      <c r="I720" s="26">
        <f>G720*6</f>
        <v>9000</v>
      </c>
      <c r="J720" s="2"/>
      <c r="K720" s="26"/>
      <c r="L720" s="26"/>
    </row>
    <row r="721" spans="1:12" x14ac:dyDescent="0.3">
      <c r="A721" s="2"/>
      <c r="D721" s="2" t="s">
        <v>15</v>
      </c>
      <c r="E721" s="8">
        <v>1</v>
      </c>
      <c r="F721" s="7">
        <v>500</v>
      </c>
      <c r="G721" s="7">
        <f t="shared" si="111"/>
        <v>500</v>
      </c>
      <c r="H721" s="26"/>
      <c r="I721" s="26">
        <f>G721*6</f>
        <v>3000</v>
      </c>
      <c r="J721" s="2"/>
      <c r="K721" s="26"/>
      <c r="L721" s="26"/>
    </row>
    <row r="722" spans="1:12" x14ac:dyDescent="0.3">
      <c r="A722" s="2"/>
      <c r="D722" s="2" t="s">
        <v>56</v>
      </c>
      <c r="E722" s="8">
        <v>1</v>
      </c>
      <c r="F722" s="7">
        <v>200</v>
      </c>
      <c r="G722" s="7">
        <f t="shared" si="111"/>
        <v>200</v>
      </c>
      <c r="H722" s="26"/>
      <c r="I722" s="26">
        <f>G722*6</f>
        <v>1200</v>
      </c>
      <c r="J722" s="2"/>
      <c r="K722" s="26"/>
      <c r="L722" s="26"/>
    </row>
    <row r="723" spans="1:12" x14ac:dyDescent="0.3">
      <c r="A723" s="2"/>
      <c r="D723" s="2" t="s">
        <v>3</v>
      </c>
      <c r="E723" s="8">
        <v>1</v>
      </c>
      <c r="F723" s="7">
        <v>2000</v>
      </c>
      <c r="G723" s="7">
        <f t="shared" si="111"/>
        <v>2000</v>
      </c>
      <c r="H723" s="26"/>
      <c r="I723" s="26">
        <f>G723*6</f>
        <v>12000</v>
      </c>
      <c r="J723" s="2"/>
      <c r="K723" s="26"/>
      <c r="L723" s="26"/>
    </row>
    <row r="724" spans="1:12" x14ac:dyDescent="0.3">
      <c r="A724" s="2"/>
      <c r="D724" s="2" t="s">
        <v>14</v>
      </c>
      <c r="E724" s="8">
        <v>1</v>
      </c>
      <c r="F724" s="7">
        <v>17000</v>
      </c>
      <c r="G724" s="7">
        <f t="shared" si="111"/>
        <v>17000</v>
      </c>
      <c r="H724" s="26"/>
      <c r="I724" s="26">
        <f>G724</f>
        <v>17000</v>
      </c>
      <c r="J724" s="2"/>
      <c r="K724" s="26"/>
      <c r="L724" s="26"/>
    </row>
    <row r="725" spans="1:12" x14ac:dyDescent="0.3">
      <c r="A725" s="2"/>
      <c r="D725" s="2" t="s">
        <v>10</v>
      </c>
      <c r="E725" s="8">
        <v>1</v>
      </c>
      <c r="F725" s="7">
        <v>9000</v>
      </c>
      <c r="G725" s="7">
        <f t="shared" si="111"/>
        <v>9000</v>
      </c>
      <c r="H725" s="26"/>
      <c r="I725" s="26">
        <f>G725</f>
        <v>9000</v>
      </c>
      <c r="J725" s="2"/>
      <c r="K725" s="26"/>
      <c r="L725" s="26"/>
    </row>
    <row r="726" spans="1:12" ht="15" thickBot="1" x14ac:dyDescent="0.35">
      <c r="A726" s="2"/>
      <c r="D726" s="24" t="s">
        <v>0</v>
      </c>
      <c r="E726" s="8"/>
      <c r="F726" s="7"/>
      <c r="G726" s="23">
        <f>G721+G722+G723+G724+G725</f>
        <v>28700</v>
      </c>
      <c r="H726" s="26"/>
      <c r="I726" s="21">
        <f>I719+I720+I721+I722+I723+I724+I725</f>
        <v>63200</v>
      </c>
      <c r="J726" s="26"/>
      <c r="K726" s="26"/>
      <c r="L726" s="21">
        <f>I726</f>
        <v>63200</v>
      </c>
    </row>
    <row r="727" spans="1:12" ht="15" thickTop="1" x14ac:dyDescent="0.3">
      <c r="A727" s="17"/>
      <c r="B727" s="17"/>
      <c r="C727" s="17"/>
      <c r="D727" s="17"/>
      <c r="E727" s="19"/>
      <c r="F727" s="18"/>
      <c r="G727" s="18"/>
      <c r="H727" s="16"/>
      <c r="I727" s="16"/>
      <c r="J727" s="17"/>
      <c r="K727" s="16"/>
      <c r="L727" s="16"/>
    </row>
    <row r="728" spans="1:12" x14ac:dyDescent="0.3">
      <c r="A728" s="2"/>
      <c r="B728" s="2">
        <v>164</v>
      </c>
      <c r="C728" s="46" t="s">
        <v>605</v>
      </c>
      <c r="D728" s="46" t="s">
        <v>1393</v>
      </c>
      <c r="E728" s="8">
        <v>1</v>
      </c>
      <c r="F728" s="7"/>
      <c r="G728" s="7"/>
      <c r="H728" s="26">
        <v>2000</v>
      </c>
      <c r="I728" s="20">
        <f>H728*6</f>
        <v>12000</v>
      </c>
      <c r="J728" s="2"/>
      <c r="K728" s="26"/>
      <c r="L728" s="26"/>
    </row>
    <row r="729" spans="1:12" x14ac:dyDescent="0.3">
      <c r="A729" s="2"/>
      <c r="D729" s="2" t="s">
        <v>16</v>
      </c>
      <c r="E729" s="8">
        <v>1</v>
      </c>
      <c r="F729" s="7">
        <v>1500</v>
      </c>
      <c r="G729" s="7">
        <f t="shared" ref="G729:G734" si="112">E729*F729</f>
        <v>1500</v>
      </c>
      <c r="H729" s="2"/>
      <c r="I729" s="26">
        <f>G729*6</f>
        <v>9000</v>
      </c>
      <c r="J729" s="2"/>
      <c r="K729" s="26"/>
      <c r="L729" s="26"/>
    </row>
    <row r="730" spans="1:12" x14ac:dyDescent="0.3">
      <c r="A730" s="2"/>
      <c r="D730" s="2" t="s">
        <v>15</v>
      </c>
      <c r="E730" s="8">
        <v>1</v>
      </c>
      <c r="F730" s="7">
        <v>500</v>
      </c>
      <c r="G730" s="7">
        <f t="shared" si="112"/>
        <v>500</v>
      </c>
      <c r="H730" s="26"/>
      <c r="I730" s="26">
        <f>G730*6</f>
        <v>3000</v>
      </c>
      <c r="J730" s="2"/>
      <c r="K730" s="26"/>
      <c r="L730" s="26"/>
    </row>
    <row r="731" spans="1:12" x14ac:dyDescent="0.3">
      <c r="A731" s="2"/>
      <c r="D731" s="2" t="s">
        <v>56</v>
      </c>
      <c r="E731" s="8">
        <v>1</v>
      </c>
      <c r="F731" s="7">
        <v>200</v>
      </c>
      <c r="G731" s="7">
        <f t="shared" si="112"/>
        <v>200</v>
      </c>
      <c r="H731" s="26"/>
      <c r="I731" s="26">
        <f>G731*6</f>
        <v>1200</v>
      </c>
      <c r="J731" s="2"/>
      <c r="K731" s="26"/>
      <c r="L731" s="26"/>
    </row>
    <row r="732" spans="1:12" x14ac:dyDescent="0.3">
      <c r="A732" s="2"/>
      <c r="D732" s="2" t="s">
        <v>3</v>
      </c>
      <c r="E732" s="8">
        <v>1</v>
      </c>
      <c r="F732" s="7">
        <v>2000</v>
      </c>
      <c r="G732" s="7">
        <f t="shared" si="112"/>
        <v>2000</v>
      </c>
      <c r="H732" s="26"/>
      <c r="I732" s="26">
        <f>G732*6</f>
        <v>12000</v>
      </c>
      <c r="J732" s="2"/>
      <c r="K732" s="26"/>
      <c r="L732" s="26"/>
    </row>
    <row r="733" spans="1:12" x14ac:dyDescent="0.3">
      <c r="A733" s="2"/>
      <c r="D733" s="2" t="s">
        <v>14</v>
      </c>
      <c r="E733" s="8">
        <v>1</v>
      </c>
      <c r="F733" s="7">
        <v>17000</v>
      </c>
      <c r="G733" s="7">
        <f t="shared" si="112"/>
        <v>17000</v>
      </c>
      <c r="H733" s="26"/>
      <c r="I733" s="26">
        <f>G733</f>
        <v>17000</v>
      </c>
      <c r="J733" s="2"/>
      <c r="K733" s="26"/>
      <c r="L733" s="26"/>
    </row>
    <row r="734" spans="1:12" x14ac:dyDescent="0.3">
      <c r="A734" s="2"/>
      <c r="D734" s="2" t="s">
        <v>10</v>
      </c>
      <c r="E734" s="8">
        <v>1</v>
      </c>
      <c r="F734" s="7">
        <v>9000</v>
      </c>
      <c r="G734" s="7">
        <f t="shared" si="112"/>
        <v>9000</v>
      </c>
      <c r="H734" s="26"/>
      <c r="I734" s="26">
        <f>G734</f>
        <v>9000</v>
      </c>
      <c r="J734" s="2"/>
      <c r="K734" s="26"/>
      <c r="L734" s="26"/>
    </row>
    <row r="735" spans="1:12" ht="15" thickBot="1" x14ac:dyDescent="0.35">
      <c r="A735" s="2"/>
      <c r="D735" s="24" t="s">
        <v>0</v>
      </c>
      <c r="E735" s="8"/>
      <c r="F735" s="7"/>
      <c r="G735" s="23">
        <f>G730+G731+G732+G733+G734</f>
        <v>28700</v>
      </c>
      <c r="H735" s="26"/>
      <c r="I735" s="21">
        <f>I728+I729+I730+I731+I732+I733+I734</f>
        <v>63200</v>
      </c>
      <c r="J735" s="26"/>
      <c r="K735" s="26"/>
      <c r="L735" s="21">
        <f>I735</f>
        <v>63200</v>
      </c>
    </row>
    <row r="736" spans="1:12" ht="15" thickTop="1" x14ac:dyDescent="0.3">
      <c r="A736" s="17"/>
      <c r="B736" s="17"/>
      <c r="C736" s="17"/>
      <c r="D736" s="17"/>
      <c r="E736" s="19"/>
      <c r="F736" s="18"/>
      <c r="G736" s="18"/>
      <c r="H736" s="16"/>
      <c r="I736" s="16"/>
      <c r="J736" s="17"/>
      <c r="K736" s="16"/>
      <c r="L736" s="16"/>
    </row>
    <row r="737" spans="1:12" x14ac:dyDescent="0.3">
      <c r="A737" s="2"/>
      <c r="B737" s="2">
        <v>165</v>
      </c>
      <c r="C737" s="46" t="s">
        <v>606</v>
      </c>
      <c r="D737" s="46" t="s">
        <v>1394</v>
      </c>
      <c r="E737" s="8">
        <v>1</v>
      </c>
      <c r="F737" s="7"/>
      <c r="G737" s="7"/>
      <c r="H737" s="26">
        <v>2000</v>
      </c>
      <c r="I737" s="20">
        <f>H737*6</f>
        <v>12000</v>
      </c>
      <c r="J737" s="2"/>
      <c r="K737" s="26"/>
      <c r="L737" s="26"/>
    </row>
    <row r="738" spans="1:12" x14ac:dyDescent="0.3">
      <c r="A738" s="2"/>
      <c r="D738" s="2" t="s">
        <v>16</v>
      </c>
      <c r="E738" s="8">
        <v>1</v>
      </c>
      <c r="F738" s="7">
        <v>1500</v>
      </c>
      <c r="G738" s="7">
        <f t="shared" ref="G738:G743" si="113">E738*F738</f>
        <v>1500</v>
      </c>
      <c r="H738" s="2"/>
      <c r="I738" s="26">
        <f>G738*6</f>
        <v>9000</v>
      </c>
      <c r="J738" s="2"/>
      <c r="K738" s="26"/>
      <c r="L738" s="26"/>
    </row>
    <row r="739" spans="1:12" x14ac:dyDescent="0.3">
      <c r="A739" s="2"/>
      <c r="D739" s="2" t="s">
        <v>15</v>
      </c>
      <c r="E739" s="8">
        <v>1</v>
      </c>
      <c r="F739" s="7">
        <v>500</v>
      </c>
      <c r="G739" s="7">
        <f t="shared" si="113"/>
        <v>500</v>
      </c>
      <c r="H739" s="26"/>
      <c r="I739" s="26">
        <f>G739*6</f>
        <v>3000</v>
      </c>
      <c r="J739" s="2"/>
      <c r="K739" s="26"/>
      <c r="L739" s="26"/>
    </row>
    <row r="740" spans="1:12" x14ac:dyDescent="0.3">
      <c r="A740" s="2"/>
      <c r="D740" s="2" t="s">
        <v>56</v>
      </c>
      <c r="E740" s="8">
        <v>1</v>
      </c>
      <c r="F740" s="7">
        <v>200</v>
      </c>
      <c r="G740" s="7">
        <f t="shared" si="113"/>
        <v>200</v>
      </c>
      <c r="H740" s="26"/>
      <c r="I740" s="26">
        <f>G740*6</f>
        <v>1200</v>
      </c>
      <c r="J740" s="2"/>
      <c r="K740" s="26"/>
      <c r="L740" s="26"/>
    </row>
    <row r="741" spans="1:12" x14ac:dyDescent="0.3">
      <c r="A741" s="2"/>
      <c r="D741" s="2" t="s">
        <v>3</v>
      </c>
      <c r="E741" s="8">
        <v>1</v>
      </c>
      <c r="F741" s="7">
        <v>2000</v>
      </c>
      <c r="G741" s="7">
        <f t="shared" si="113"/>
        <v>2000</v>
      </c>
      <c r="H741" s="26"/>
      <c r="I741" s="26">
        <f>G741*6</f>
        <v>12000</v>
      </c>
      <c r="J741" s="2"/>
      <c r="K741" s="26"/>
      <c r="L741" s="26"/>
    </row>
    <row r="742" spans="1:12" x14ac:dyDescent="0.3">
      <c r="A742" s="2"/>
      <c r="D742" s="2" t="s">
        <v>14</v>
      </c>
      <c r="E742" s="8">
        <v>1</v>
      </c>
      <c r="F742" s="7">
        <v>17000</v>
      </c>
      <c r="G742" s="7">
        <f t="shared" si="113"/>
        <v>17000</v>
      </c>
      <c r="H742" s="26"/>
      <c r="I742" s="26">
        <f>G742</f>
        <v>17000</v>
      </c>
      <c r="J742" s="2"/>
      <c r="K742" s="26"/>
      <c r="L742" s="26"/>
    </row>
    <row r="743" spans="1:12" x14ac:dyDescent="0.3">
      <c r="A743" s="2"/>
      <c r="D743" s="2" t="s">
        <v>10</v>
      </c>
      <c r="E743" s="8">
        <v>1</v>
      </c>
      <c r="F743" s="7">
        <v>9000</v>
      </c>
      <c r="G743" s="7">
        <f t="shared" si="113"/>
        <v>9000</v>
      </c>
      <c r="H743" s="26"/>
      <c r="I743" s="26">
        <f>G743</f>
        <v>9000</v>
      </c>
      <c r="J743" s="2"/>
      <c r="K743" s="26"/>
      <c r="L743" s="26"/>
    </row>
    <row r="744" spans="1:12" ht="15" thickBot="1" x14ac:dyDescent="0.35">
      <c r="A744" s="2"/>
      <c r="D744" s="24" t="s">
        <v>0</v>
      </c>
      <c r="E744" s="8"/>
      <c r="F744" s="7"/>
      <c r="G744" s="23">
        <f>G739+G740+G741+G742+G743</f>
        <v>28700</v>
      </c>
      <c r="H744" s="26"/>
      <c r="I744" s="21">
        <f>I737+I738+I739+I740+I741+I742+I743</f>
        <v>63200</v>
      </c>
      <c r="J744" s="26"/>
      <c r="K744" s="26"/>
      <c r="L744" s="21">
        <f>I744</f>
        <v>63200</v>
      </c>
    </row>
    <row r="745" spans="1:12" ht="15" thickTop="1" x14ac:dyDescent="0.3">
      <c r="A745" s="17"/>
      <c r="B745" s="17"/>
      <c r="C745" s="17"/>
      <c r="D745" s="17"/>
      <c r="E745" s="19"/>
      <c r="F745" s="18"/>
      <c r="G745" s="18"/>
      <c r="H745" s="16"/>
      <c r="I745" s="16"/>
      <c r="J745" s="17"/>
      <c r="K745" s="16"/>
      <c r="L745" s="16"/>
    </row>
    <row r="746" spans="1:12" x14ac:dyDescent="0.3">
      <c r="A746" s="2"/>
      <c r="B746" s="2">
        <v>166</v>
      </c>
      <c r="C746" s="46" t="s">
        <v>607</v>
      </c>
      <c r="D746" s="46" t="s">
        <v>1395</v>
      </c>
      <c r="E746" s="8">
        <v>1</v>
      </c>
      <c r="F746" s="7"/>
      <c r="G746" s="7"/>
      <c r="H746" s="26">
        <v>2000</v>
      </c>
      <c r="I746" s="20">
        <f>H746*6</f>
        <v>12000</v>
      </c>
      <c r="J746" s="2"/>
      <c r="K746" s="26"/>
      <c r="L746" s="26"/>
    </row>
    <row r="747" spans="1:12" x14ac:dyDescent="0.3">
      <c r="A747" s="2"/>
      <c r="D747" s="2" t="s">
        <v>16</v>
      </c>
      <c r="E747" s="8">
        <v>1</v>
      </c>
      <c r="F747" s="7">
        <v>1500</v>
      </c>
      <c r="G747" s="7">
        <f t="shared" ref="G747:G752" si="114">E747*F747</f>
        <v>1500</v>
      </c>
      <c r="H747" s="2"/>
      <c r="I747" s="26">
        <f>G747*6</f>
        <v>9000</v>
      </c>
      <c r="J747" s="2"/>
      <c r="K747" s="26"/>
      <c r="L747" s="26"/>
    </row>
    <row r="748" spans="1:12" x14ac:dyDescent="0.3">
      <c r="A748" s="2"/>
      <c r="D748" s="2" t="s">
        <v>15</v>
      </c>
      <c r="E748" s="8">
        <v>1</v>
      </c>
      <c r="F748" s="7">
        <v>500</v>
      </c>
      <c r="G748" s="7">
        <f t="shared" si="114"/>
        <v>500</v>
      </c>
      <c r="H748" s="26"/>
      <c r="I748" s="26">
        <f>G748*6</f>
        <v>3000</v>
      </c>
      <c r="J748" s="2"/>
      <c r="K748" s="26"/>
      <c r="L748" s="26"/>
    </row>
    <row r="749" spans="1:12" x14ac:dyDescent="0.3">
      <c r="A749" s="2"/>
      <c r="D749" s="2" t="s">
        <v>56</v>
      </c>
      <c r="E749" s="8">
        <v>1</v>
      </c>
      <c r="F749" s="7">
        <v>200</v>
      </c>
      <c r="G749" s="7">
        <f t="shared" si="114"/>
        <v>200</v>
      </c>
      <c r="H749" s="26"/>
      <c r="I749" s="26">
        <f>G749*6</f>
        <v>1200</v>
      </c>
      <c r="J749" s="2"/>
      <c r="K749" s="26"/>
      <c r="L749" s="26"/>
    </row>
    <row r="750" spans="1:12" x14ac:dyDescent="0.3">
      <c r="A750" s="2"/>
      <c r="D750" s="2" t="s">
        <v>3</v>
      </c>
      <c r="E750" s="8">
        <v>1</v>
      </c>
      <c r="F750" s="7">
        <v>2000</v>
      </c>
      <c r="G750" s="7">
        <f t="shared" si="114"/>
        <v>2000</v>
      </c>
      <c r="H750" s="26"/>
      <c r="I750" s="26">
        <f>G750*6</f>
        <v>12000</v>
      </c>
      <c r="J750" s="2"/>
      <c r="K750" s="26"/>
      <c r="L750" s="26"/>
    </row>
    <row r="751" spans="1:12" x14ac:dyDescent="0.3">
      <c r="A751" s="2"/>
      <c r="D751" s="2" t="s">
        <v>14</v>
      </c>
      <c r="E751" s="8">
        <v>1</v>
      </c>
      <c r="F751" s="7">
        <v>17000</v>
      </c>
      <c r="G751" s="7">
        <f t="shared" si="114"/>
        <v>17000</v>
      </c>
      <c r="H751" s="26"/>
      <c r="I751" s="26">
        <f>G751</f>
        <v>17000</v>
      </c>
      <c r="J751" s="2"/>
      <c r="K751" s="26"/>
      <c r="L751" s="26"/>
    </row>
    <row r="752" spans="1:12" x14ac:dyDescent="0.3">
      <c r="A752" s="2"/>
      <c r="D752" s="2" t="s">
        <v>10</v>
      </c>
      <c r="E752" s="8">
        <v>1</v>
      </c>
      <c r="F752" s="7">
        <v>9000</v>
      </c>
      <c r="G752" s="7">
        <f t="shared" si="114"/>
        <v>9000</v>
      </c>
      <c r="H752" s="26"/>
      <c r="I752" s="26">
        <f>G752</f>
        <v>9000</v>
      </c>
      <c r="J752" s="2"/>
      <c r="K752" s="26"/>
      <c r="L752" s="26"/>
    </row>
    <row r="753" spans="1:12" ht="15" thickBot="1" x14ac:dyDescent="0.35">
      <c r="A753" s="2"/>
      <c r="D753" s="24" t="s">
        <v>0</v>
      </c>
      <c r="E753" s="8"/>
      <c r="F753" s="7"/>
      <c r="G753" s="23">
        <f>G748+G749+G750+G751+G752</f>
        <v>28700</v>
      </c>
      <c r="H753" s="26"/>
      <c r="I753" s="21">
        <f>I746+I747+I748+I749+I750+I751+I752</f>
        <v>63200</v>
      </c>
      <c r="J753" s="26"/>
      <c r="K753" s="26"/>
      <c r="L753" s="21">
        <f>I753</f>
        <v>63200</v>
      </c>
    </row>
    <row r="754" spans="1:12" ht="15" thickTop="1" x14ac:dyDescent="0.3">
      <c r="A754" s="17"/>
      <c r="B754" s="17"/>
      <c r="C754" s="17"/>
      <c r="D754" s="17"/>
      <c r="E754" s="19"/>
      <c r="F754" s="18"/>
      <c r="G754" s="18"/>
      <c r="H754" s="16"/>
      <c r="I754" s="16"/>
      <c r="J754" s="17"/>
      <c r="K754" s="16"/>
      <c r="L754" s="16"/>
    </row>
    <row r="755" spans="1:12" x14ac:dyDescent="0.3">
      <c r="A755" s="2"/>
      <c r="B755" s="2">
        <v>167</v>
      </c>
      <c r="C755" s="46" t="s">
        <v>608</v>
      </c>
      <c r="D755" s="46" t="s">
        <v>1396</v>
      </c>
      <c r="E755" s="8">
        <v>1</v>
      </c>
      <c r="F755" s="7"/>
      <c r="G755" s="7"/>
      <c r="H755" s="26">
        <v>2000</v>
      </c>
      <c r="I755" s="20">
        <f>H755*6</f>
        <v>12000</v>
      </c>
      <c r="J755" s="2"/>
      <c r="K755" s="26"/>
      <c r="L755" s="26"/>
    </row>
    <row r="756" spans="1:12" x14ac:dyDescent="0.3">
      <c r="A756" s="2"/>
      <c r="D756" s="2" t="s">
        <v>16</v>
      </c>
      <c r="E756" s="8">
        <v>1</v>
      </c>
      <c r="F756" s="7">
        <v>1500</v>
      </c>
      <c r="G756" s="7">
        <f t="shared" ref="G756:G761" si="115">E756*F756</f>
        <v>1500</v>
      </c>
      <c r="H756" s="2"/>
      <c r="I756" s="26">
        <f>G756*6</f>
        <v>9000</v>
      </c>
      <c r="J756" s="2"/>
      <c r="K756" s="26"/>
      <c r="L756" s="26"/>
    </row>
    <row r="757" spans="1:12" x14ac:dyDescent="0.3">
      <c r="A757" s="2"/>
      <c r="D757" s="2" t="s">
        <v>15</v>
      </c>
      <c r="E757" s="8">
        <v>1</v>
      </c>
      <c r="F757" s="7">
        <v>500</v>
      </c>
      <c r="G757" s="7">
        <f t="shared" si="115"/>
        <v>500</v>
      </c>
      <c r="H757" s="26"/>
      <c r="I757" s="26">
        <f>G757*6</f>
        <v>3000</v>
      </c>
      <c r="J757" s="2"/>
      <c r="K757" s="26"/>
      <c r="L757" s="26"/>
    </row>
    <row r="758" spans="1:12" x14ac:dyDescent="0.3">
      <c r="A758" s="2"/>
      <c r="D758" s="2" t="s">
        <v>56</v>
      </c>
      <c r="E758" s="8">
        <v>1</v>
      </c>
      <c r="F758" s="7">
        <v>200</v>
      </c>
      <c r="G758" s="7">
        <f t="shared" si="115"/>
        <v>200</v>
      </c>
      <c r="H758" s="26"/>
      <c r="I758" s="26">
        <f>G758*6</f>
        <v>1200</v>
      </c>
      <c r="J758" s="2"/>
      <c r="K758" s="26"/>
      <c r="L758" s="26"/>
    </row>
    <row r="759" spans="1:12" x14ac:dyDescent="0.3">
      <c r="A759" s="2"/>
      <c r="D759" s="2" t="s">
        <v>3</v>
      </c>
      <c r="E759" s="8">
        <v>1</v>
      </c>
      <c r="F759" s="7">
        <v>2000</v>
      </c>
      <c r="G759" s="7">
        <f t="shared" si="115"/>
        <v>2000</v>
      </c>
      <c r="H759" s="26"/>
      <c r="I759" s="26">
        <f>G759*6</f>
        <v>12000</v>
      </c>
      <c r="J759" s="2"/>
      <c r="K759" s="26"/>
      <c r="L759" s="26"/>
    </row>
    <row r="760" spans="1:12" x14ac:dyDescent="0.3">
      <c r="A760" s="2"/>
      <c r="D760" s="2" t="s">
        <v>14</v>
      </c>
      <c r="E760" s="8">
        <v>1</v>
      </c>
      <c r="F760" s="7">
        <v>17000</v>
      </c>
      <c r="G760" s="7">
        <f t="shared" si="115"/>
        <v>17000</v>
      </c>
      <c r="H760" s="26"/>
      <c r="I760" s="26">
        <f>G760</f>
        <v>17000</v>
      </c>
      <c r="J760" s="2"/>
      <c r="K760" s="26"/>
      <c r="L760" s="26"/>
    </row>
    <row r="761" spans="1:12" x14ac:dyDescent="0.3">
      <c r="A761" s="2"/>
      <c r="D761" s="2" t="s">
        <v>10</v>
      </c>
      <c r="E761" s="8">
        <v>1</v>
      </c>
      <c r="F761" s="7">
        <v>9000</v>
      </c>
      <c r="G761" s="7">
        <f t="shared" si="115"/>
        <v>9000</v>
      </c>
      <c r="H761" s="26"/>
      <c r="I761" s="26">
        <f>G761</f>
        <v>9000</v>
      </c>
      <c r="J761" s="2"/>
      <c r="K761" s="26"/>
      <c r="L761" s="26"/>
    </row>
    <row r="762" spans="1:12" ht="15" thickBot="1" x14ac:dyDescent="0.35">
      <c r="A762" s="2"/>
      <c r="D762" s="24" t="s">
        <v>0</v>
      </c>
      <c r="E762" s="8"/>
      <c r="F762" s="7"/>
      <c r="G762" s="23">
        <f>G757+G758+G759+G760+G761</f>
        <v>28700</v>
      </c>
      <c r="H762" s="26"/>
      <c r="I762" s="21">
        <f>I755+I756+I757+I758+I759+I760+I761</f>
        <v>63200</v>
      </c>
      <c r="J762" s="26"/>
      <c r="K762" s="26"/>
      <c r="L762" s="21">
        <f>I762</f>
        <v>63200</v>
      </c>
    </row>
    <row r="763" spans="1:12" ht="15" thickTop="1" x14ac:dyDescent="0.3">
      <c r="A763" s="17"/>
      <c r="B763" s="17"/>
      <c r="C763" s="17"/>
      <c r="D763" s="17"/>
      <c r="E763" s="19"/>
      <c r="F763" s="18"/>
      <c r="G763" s="18"/>
      <c r="H763" s="16"/>
      <c r="I763" s="16"/>
      <c r="J763" s="17"/>
      <c r="K763" s="16"/>
      <c r="L763" s="16"/>
    </row>
    <row r="764" spans="1:12" x14ac:dyDescent="0.3">
      <c r="A764" s="2"/>
      <c r="B764" s="2">
        <v>168</v>
      </c>
      <c r="C764" s="46" t="s">
        <v>609</v>
      </c>
      <c r="D764" s="46" t="s">
        <v>1397</v>
      </c>
      <c r="E764" s="8">
        <v>1</v>
      </c>
      <c r="F764" s="7"/>
      <c r="G764" s="7"/>
      <c r="H764" s="26">
        <v>2000</v>
      </c>
      <c r="I764" s="20">
        <f>H764*6</f>
        <v>12000</v>
      </c>
      <c r="J764" s="2"/>
      <c r="K764" s="26"/>
      <c r="L764" s="26"/>
    </row>
    <row r="765" spans="1:12" x14ac:dyDescent="0.3">
      <c r="A765" s="2"/>
      <c r="D765" s="2" t="s">
        <v>16</v>
      </c>
      <c r="E765" s="8">
        <v>1</v>
      </c>
      <c r="F765" s="7">
        <v>1500</v>
      </c>
      <c r="G765" s="7">
        <f t="shared" ref="G765:G770" si="116">E765*F765</f>
        <v>1500</v>
      </c>
      <c r="H765" s="2"/>
      <c r="I765" s="26">
        <f>G765*6</f>
        <v>9000</v>
      </c>
      <c r="J765" s="2"/>
      <c r="K765" s="26"/>
      <c r="L765" s="26"/>
    </row>
    <row r="766" spans="1:12" x14ac:dyDescent="0.3">
      <c r="A766" s="2"/>
      <c r="D766" s="2" t="s">
        <v>15</v>
      </c>
      <c r="E766" s="8">
        <v>1</v>
      </c>
      <c r="F766" s="7">
        <v>500</v>
      </c>
      <c r="G766" s="7">
        <f t="shared" si="116"/>
        <v>500</v>
      </c>
      <c r="H766" s="26"/>
      <c r="I766" s="26">
        <f>G766*6</f>
        <v>3000</v>
      </c>
      <c r="J766" s="2"/>
      <c r="K766" s="26"/>
      <c r="L766" s="26"/>
    </row>
    <row r="767" spans="1:12" x14ac:dyDescent="0.3">
      <c r="A767" s="2"/>
      <c r="D767" s="2" t="s">
        <v>56</v>
      </c>
      <c r="E767" s="8">
        <v>1</v>
      </c>
      <c r="F767" s="7">
        <v>200</v>
      </c>
      <c r="G767" s="7">
        <f t="shared" si="116"/>
        <v>200</v>
      </c>
      <c r="H767" s="26"/>
      <c r="I767" s="26">
        <f>G767*6</f>
        <v>1200</v>
      </c>
      <c r="J767" s="2"/>
      <c r="K767" s="26"/>
      <c r="L767" s="26"/>
    </row>
    <row r="768" spans="1:12" x14ac:dyDescent="0.3">
      <c r="A768" s="2"/>
      <c r="D768" s="2" t="s">
        <v>3</v>
      </c>
      <c r="E768" s="8">
        <v>1</v>
      </c>
      <c r="F768" s="7">
        <v>2000</v>
      </c>
      <c r="G768" s="7">
        <f t="shared" si="116"/>
        <v>2000</v>
      </c>
      <c r="H768" s="26"/>
      <c r="I768" s="26">
        <f>G768*6</f>
        <v>12000</v>
      </c>
      <c r="J768" s="2"/>
      <c r="K768" s="26"/>
      <c r="L768" s="26"/>
    </row>
    <row r="769" spans="1:12" x14ac:dyDescent="0.3">
      <c r="A769" s="2"/>
      <c r="D769" s="2" t="s">
        <v>14</v>
      </c>
      <c r="E769" s="8">
        <v>1</v>
      </c>
      <c r="F769" s="7">
        <v>17000</v>
      </c>
      <c r="G769" s="7">
        <f t="shared" si="116"/>
        <v>17000</v>
      </c>
      <c r="H769" s="26"/>
      <c r="I769" s="26">
        <f>G769</f>
        <v>17000</v>
      </c>
      <c r="J769" s="2"/>
      <c r="K769" s="26"/>
      <c r="L769" s="26"/>
    </row>
    <row r="770" spans="1:12" x14ac:dyDescent="0.3">
      <c r="A770" s="2"/>
      <c r="D770" s="2" t="s">
        <v>10</v>
      </c>
      <c r="E770" s="8">
        <v>1</v>
      </c>
      <c r="F770" s="7">
        <v>9000</v>
      </c>
      <c r="G770" s="7">
        <f t="shared" si="116"/>
        <v>9000</v>
      </c>
      <c r="H770" s="26"/>
      <c r="I770" s="26">
        <f>G770</f>
        <v>9000</v>
      </c>
      <c r="J770" s="2"/>
      <c r="K770" s="26"/>
      <c r="L770" s="26"/>
    </row>
    <row r="771" spans="1:12" ht="15" thickBot="1" x14ac:dyDescent="0.35">
      <c r="A771" s="2"/>
      <c r="D771" s="24" t="s">
        <v>0</v>
      </c>
      <c r="E771" s="8"/>
      <c r="F771" s="7"/>
      <c r="G771" s="23">
        <f>G766+G767+G768+G769+G770</f>
        <v>28700</v>
      </c>
      <c r="H771" s="26"/>
      <c r="I771" s="21">
        <f>I764+I765+I766+I767+I768+I769+I770</f>
        <v>63200</v>
      </c>
      <c r="J771" s="26"/>
      <c r="K771" s="26"/>
      <c r="L771" s="21">
        <f>I771</f>
        <v>63200</v>
      </c>
    </row>
    <row r="772" spans="1:12" ht="15" thickTop="1" x14ac:dyDescent="0.3">
      <c r="A772" s="17"/>
      <c r="B772" s="17"/>
      <c r="C772" s="17"/>
      <c r="D772" s="17"/>
      <c r="E772" s="19"/>
      <c r="F772" s="18"/>
      <c r="G772" s="18"/>
      <c r="H772" s="16"/>
      <c r="I772" s="16"/>
      <c r="J772" s="17"/>
      <c r="K772" s="16"/>
      <c r="L772" s="16"/>
    </row>
    <row r="773" spans="1:12" x14ac:dyDescent="0.3">
      <c r="A773" s="2"/>
      <c r="B773" s="2">
        <v>169</v>
      </c>
      <c r="C773" s="46" t="s">
        <v>610</v>
      </c>
      <c r="D773" s="46" t="s">
        <v>1398</v>
      </c>
      <c r="E773" s="8">
        <v>1</v>
      </c>
      <c r="F773" s="7"/>
      <c r="G773" s="7"/>
      <c r="H773" s="26">
        <v>2000</v>
      </c>
      <c r="I773" s="20">
        <f>H773*6</f>
        <v>12000</v>
      </c>
      <c r="J773" s="2"/>
      <c r="K773" s="26"/>
      <c r="L773" s="26"/>
    </row>
    <row r="774" spans="1:12" x14ac:dyDescent="0.3">
      <c r="A774" s="2"/>
      <c r="D774" s="2" t="s">
        <v>16</v>
      </c>
      <c r="E774" s="8">
        <v>1</v>
      </c>
      <c r="F774" s="7">
        <v>1500</v>
      </c>
      <c r="G774" s="7">
        <f t="shared" ref="G774:G779" si="117">E774*F774</f>
        <v>1500</v>
      </c>
      <c r="H774" s="2"/>
      <c r="I774" s="26">
        <f>G774*6</f>
        <v>9000</v>
      </c>
      <c r="J774" s="2"/>
      <c r="K774" s="26"/>
      <c r="L774" s="26"/>
    </row>
    <row r="775" spans="1:12" x14ac:dyDescent="0.3">
      <c r="A775" s="2"/>
      <c r="D775" s="2" t="s">
        <v>15</v>
      </c>
      <c r="E775" s="8">
        <v>1</v>
      </c>
      <c r="F775" s="7">
        <v>500</v>
      </c>
      <c r="G775" s="7">
        <f t="shared" si="117"/>
        <v>500</v>
      </c>
      <c r="H775" s="26"/>
      <c r="I775" s="26">
        <f>G775*6</f>
        <v>3000</v>
      </c>
      <c r="J775" s="2"/>
      <c r="K775" s="26"/>
      <c r="L775" s="26"/>
    </row>
    <row r="776" spans="1:12" x14ac:dyDescent="0.3">
      <c r="A776" s="2"/>
      <c r="D776" s="2" t="s">
        <v>56</v>
      </c>
      <c r="E776" s="8">
        <v>1</v>
      </c>
      <c r="F776" s="7">
        <v>200</v>
      </c>
      <c r="G776" s="7">
        <f t="shared" si="117"/>
        <v>200</v>
      </c>
      <c r="H776" s="26"/>
      <c r="I776" s="26">
        <f>G776*6</f>
        <v>1200</v>
      </c>
      <c r="J776" s="2"/>
      <c r="K776" s="26"/>
      <c r="L776" s="26"/>
    </row>
    <row r="777" spans="1:12" x14ac:dyDescent="0.3">
      <c r="A777" s="2"/>
      <c r="D777" s="2" t="s">
        <v>3</v>
      </c>
      <c r="E777" s="8">
        <v>1</v>
      </c>
      <c r="F777" s="7">
        <v>2000</v>
      </c>
      <c r="G777" s="7">
        <f t="shared" si="117"/>
        <v>2000</v>
      </c>
      <c r="H777" s="26"/>
      <c r="I777" s="26">
        <f>G777*6</f>
        <v>12000</v>
      </c>
      <c r="J777" s="2"/>
      <c r="K777" s="26"/>
      <c r="L777" s="26"/>
    </row>
    <row r="778" spans="1:12" x14ac:dyDescent="0.3">
      <c r="A778" s="2"/>
      <c r="D778" s="2" t="s">
        <v>14</v>
      </c>
      <c r="E778" s="8">
        <v>1</v>
      </c>
      <c r="F778" s="7">
        <v>17000</v>
      </c>
      <c r="G778" s="7">
        <f t="shared" si="117"/>
        <v>17000</v>
      </c>
      <c r="H778" s="26"/>
      <c r="I778" s="26">
        <f>G778</f>
        <v>17000</v>
      </c>
      <c r="J778" s="2"/>
      <c r="K778" s="26"/>
      <c r="L778" s="26"/>
    </row>
    <row r="779" spans="1:12" x14ac:dyDescent="0.3">
      <c r="A779" s="2"/>
      <c r="D779" s="2" t="s">
        <v>10</v>
      </c>
      <c r="E779" s="8">
        <v>1</v>
      </c>
      <c r="F779" s="7">
        <v>9000</v>
      </c>
      <c r="G779" s="7">
        <f t="shared" si="117"/>
        <v>9000</v>
      </c>
      <c r="H779" s="26"/>
      <c r="I779" s="26">
        <f>G779</f>
        <v>9000</v>
      </c>
      <c r="J779" s="2"/>
      <c r="K779" s="26"/>
      <c r="L779" s="26"/>
    </row>
    <row r="780" spans="1:12" ht="15" thickBot="1" x14ac:dyDescent="0.35">
      <c r="A780" s="2"/>
      <c r="D780" s="24" t="s">
        <v>0</v>
      </c>
      <c r="E780" s="8"/>
      <c r="F780" s="7"/>
      <c r="G780" s="23">
        <f>G775+G776+G777+G778+G779</f>
        <v>28700</v>
      </c>
      <c r="H780" s="26"/>
      <c r="I780" s="21">
        <f>I773+I774+I775+I776+I777+I778+I779</f>
        <v>63200</v>
      </c>
      <c r="J780" s="26"/>
      <c r="K780" s="26"/>
      <c r="L780" s="21">
        <f>I780</f>
        <v>63200</v>
      </c>
    </row>
    <row r="781" spans="1:12" ht="15" thickTop="1" x14ac:dyDescent="0.3">
      <c r="A781" s="17"/>
      <c r="B781" s="17"/>
      <c r="C781" s="17"/>
      <c r="D781" s="17"/>
      <c r="E781" s="19"/>
      <c r="F781" s="18"/>
      <c r="G781" s="18"/>
      <c r="H781" s="16"/>
      <c r="I781" s="16"/>
      <c r="J781" s="17"/>
      <c r="K781" s="16"/>
      <c r="L781" s="16"/>
    </row>
    <row r="782" spans="1:12" x14ac:dyDescent="0.3">
      <c r="A782" s="2"/>
      <c r="B782" s="2">
        <v>170</v>
      </c>
      <c r="C782" s="46" t="s">
        <v>611</v>
      </c>
      <c r="D782" s="46" t="s">
        <v>1399</v>
      </c>
      <c r="E782" s="8">
        <v>1</v>
      </c>
      <c r="F782" s="7"/>
      <c r="G782" s="7"/>
      <c r="H782" s="26">
        <v>2000</v>
      </c>
      <c r="I782" s="20">
        <f>H782*6</f>
        <v>12000</v>
      </c>
      <c r="J782" s="2"/>
      <c r="K782" s="26"/>
      <c r="L782" s="26"/>
    </row>
    <row r="783" spans="1:12" x14ac:dyDescent="0.3">
      <c r="A783" s="2"/>
      <c r="D783" s="2" t="s">
        <v>16</v>
      </c>
      <c r="E783" s="8">
        <v>1</v>
      </c>
      <c r="F783" s="7">
        <v>1500</v>
      </c>
      <c r="G783" s="7">
        <f t="shared" ref="G783:G788" si="118">E783*F783</f>
        <v>1500</v>
      </c>
      <c r="H783" s="2"/>
      <c r="I783" s="26">
        <f>G783*6</f>
        <v>9000</v>
      </c>
      <c r="J783" s="2"/>
      <c r="K783" s="26"/>
      <c r="L783" s="26"/>
    </row>
    <row r="784" spans="1:12" x14ac:dyDescent="0.3">
      <c r="A784" s="2"/>
      <c r="D784" s="2" t="s">
        <v>15</v>
      </c>
      <c r="E784" s="8">
        <v>1</v>
      </c>
      <c r="F784" s="7">
        <v>500</v>
      </c>
      <c r="G784" s="7">
        <f t="shared" si="118"/>
        <v>500</v>
      </c>
      <c r="H784" s="26"/>
      <c r="I784" s="26">
        <f>G784*6</f>
        <v>3000</v>
      </c>
      <c r="J784" s="2"/>
      <c r="K784" s="26"/>
      <c r="L784" s="26"/>
    </row>
    <row r="785" spans="1:12" x14ac:dyDescent="0.3">
      <c r="A785" s="2"/>
      <c r="D785" s="2" t="s">
        <v>56</v>
      </c>
      <c r="E785" s="8">
        <v>1</v>
      </c>
      <c r="F785" s="7">
        <v>200</v>
      </c>
      <c r="G785" s="7">
        <f t="shared" si="118"/>
        <v>200</v>
      </c>
      <c r="H785" s="26"/>
      <c r="I785" s="26">
        <f>G785*6</f>
        <v>1200</v>
      </c>
      <c r="J785" s="2"/>
      <c r="K785" s="26"/>
      <c r="L785" s="26"/>
    </row>
    <row r="786" spans="1:12" x14ac:dyDescent="0.3">
      <c r="A786" s="2"/>
      <c r="D786" s="2" t="s">
        <v>3</v>
      </c>
      <c r="E786" s="8">
        <v>1</v>
      </c>
      <c r="F786" s="7">
        <v>2000</v>
      </c>
      <c r="G786" s="7">
        <f t="shared" si="118"/>
        <v>2000</v>
      </c>
      <c r="H786" s="26"/>
      <c r="I786" s="26">
        <f>G786*6</f>
        <v>12000</v>
      </c>
      <c r="J786" s="2"/>
      <c r="K786" s="26"/>
      <c r="L786" s="26"/>
    </row>
    <row r="787" spans="1:12" x14ac:dyDescent="0.3">
      <c r="A787" s="2"/>
      <c r="D787" s="2" t="s">
        <v>14</v>
      </c>
      <c r="E787" s="8">
        <v>1</v>
      </c>
      <c r="F787" s="7">
        <v>17000</v>
      </c>
      <c r="G787" s="7">
        <f t="shared" si="118"/>
        <v>17000</v>
      </c>
      <c r="H787" s="26"/>
      <c r="I787" s="26">
        <f>G787</f>
        <v>17000</v>
      </c>
      <c r="J787" s="2"/>
      <c r="K787" s="26"/>
      <c r="L787" s="26"/>
    </row>
    <row r="788" spans="1:12" x14ac:dyDescent="0.3">
      <c r="A788" s="2"/>
      <c r="D788" s="2" t="s">
        <v>10</v>
      </c>
      <c r="E788" s="8">
        <v>1</v>
      </c>
      <c r="F788" s="7">
        <v>9000</v>
      </c>
      <c r="G788" s="7">
        <f t="shared" si="118"/>
        <v>9000</v>
      </c>
      <c r="H788" s="26"/>
      <c r="I788" s="26">
        <f>G788</f>
        <v>9000</v>
      </c>
      <c r="J788" s="2"/>
      <c r="K788" s="26"/>
      <c r="L788" s="26"/>
    </row>
    <row r="789" spans="1:12" ht="15" thickBot="1" x14ac:dyDescent="0.35">
      <c r="A789" s="2"/>
      <c r="D789" s="24" t="s">
        <v>0</v>
      </c>
      <c r="E789" s="8"/>
      <c r="F789" s="7"/>
      <c r="G789" s="23">
        <f>G784+G785+G786+G787+G788</f>
        <v>28700</v>
      </c>
      <c r="H789" s="26"/>
      <c r="I789" s="21">
        <f>I782+I783+I784+I785+I786+I787+I788</f>
        <v>63200</v>
      </c>
      <c r="J789" s="26"/>
      <c r="K789" s="26"/>
      <c r="L789" s="21">
        <f>I789</f>
        <v>63200</v>
      </c>
    </row>
    <row r="790" spans="1:12" ht="15" thickTop="1" x14ac:dyDescent="0.3">
      <c r="A790" s="17"/>
      <c r="B790" s="17"/>
      <c r="C790" s="17"/>
      <c r="D790" s="17"/>
      <c r="E790" s="19"/>
      <c r="F790" s="18"/>
      <c r="G790" s="18"/>
      <c r="H790" s="16"/>
      <c r="I790" s="16"/>
      <c r="J790" s="17"/>
      <c r="K790" s="16"/>
      <c r="L790" s="16"/>
    </row>
    <row r="791" spans="1:12" x14ac:dyDescent="0.3">
      <c r="A791" s="2"/>
      <c r="B791" s="2">
        <v>171</v>
      </c>
      <c r="C791" s="46" t="s">
        <v>612</v>
      </c>
      <c r="D791" s="46" t="s">
        <v>1400</v>
      </c>
      <c r="E791" s="8">
        <v>1</v>
      </c>
      <c r="F791" s="7"/>
      <c r="G791" s="7"/>
      <c r="H791" s="26">
        <v>2000</v>
      </c>
      <c r="I791" s="20">
        <f>H791*6</f>
        <v>12000</v>
      </c>
      <c r="J791" s="2"/>
      <c r="K791" s="26"/>
      <c r="L791" s="26"/>
    </row>
    <row r="792" spans="1:12" x14ac:dyDescent="0.3">
      <c r="A792" s="2"/>
      <c r="B792" s="2">
        <v>172</v>
      </c>
      <c r="C792" s="163" t="s">
        <v>1401</v>
      </c>
      <c r="D792" s="46" t="s">
        <v>1402</v>
      </c>
      <c r="E792" s="8">
        <v>1</v>
      </c>
      <c r="F792" s="7"/>
      <c r="G792" s="7"/>
      <c r="H792" s="26">
        <v>2000</v>
      </c>
      <c r="I792" s="20">
        <f t="shared" ref="I792:I797" si="119">H792*6</f>
        <v>12000</v>
      </c>
      <c r="J792" s="2"/>
      <c r="K792" s="26"/>
      <c r="L792" s="26"/>
    </row>
    <row r="793" spans="1:12" x14ac:dyDescent="0.3">
      <c r="A793" s="2"/>
      <c r="B793" s="2">
        <v>173</v>
      </c>
      <c r="C793" s="163" t="s">
        <v>1403</v>
      </c>
      <c r="D793" s="46" t="s">
        <v>1404</v>
      </c>
      <c r="E793" s="8">
        <v>1</v>
      </c>
      <c r="F793" s="7"/>
      <c r="G793" s="7"/>
      <c r="H793" s="26">
        <v>2000</v>
      </c>
      <c r="I793" s="20">
        <f t="shared" si="119"/>
        <v>12000</v>
      </c>
      <c r="J793" s="2"/>
      <c r="K793" s="26"/>
      <c r="L793" s="26"/>
    </row>
    <row r="794" spans="1:12" x14ac:dyDescent="0.3">
      <c r="A794" s="2"/>
      <c r="B794" s="2">
        <v>174</v>
      </c>
      <c r="C794" s="163" t="s">
        <v>1405</v>
      </c>
      <c r="D794" s="46" t="s">
        <v>1406</v>
      </c>
      <c r="E794" s="8">
        <v>1</v>
      </c>
      <c r="F794" s="7"/>
      <c r="G794" s="7"/>
      <c r="H794" s="26">
        <v>2000</v>
      </c>
      <c r="I794" s="20">
        <f t="shared" si="119"/>
        <v>12000</v>
      </c>
      <c r="J794" s="2"/>
      <c r="K794" s="26"/>
      <c r="L794" s="26"/>
    </row>
    <row r="795" spans="1:12" x14ac:dyDescent="0.3">
      <c r="A795" s="2"/>
      <c r="B795" s="2">
        <v>175</v>
      </c>
      <c r="C795" s="163" t="s">
        <v>1407</v>
      </c>
      <c r="D795" s="46" t="s">
        <v>2003</v>
      </c>
      <c r="E795" s="8">
        <v>1</v>
      </c>
      <c r="F795" s="7"/>
      <c r="G795" s="7"/>
      <c r="H795" s="26">
        <v>2000</v>
      </c>
      <c r="I795" s="20">
        <f t="shared" si="119"/>
        <v>12000</v>
      </c>
      <c r="J795" s="2"/>
      <c r="K795" s="26"/>
      <c r="L795" s="26"/>
    </row>
    <row r="796" spans="1:12" x14ac:dyDescent="0.3">
      <c r="A796" s="2"/>
      <c r="B796" s="2">
        <v>176</v>
      </c>
      <c r="C796" s="163" t="s">
        <v>1408</v>
      </c>
      <c r="D796" s="46" t="s">
        <v>1409</v>
      </c>
      <c r="E796" s="8">
        <v>1</v>
      </c>
      <c r="F796" s="7"/>
      <c r="G796" s="7"/>
      <c r="H796" s="26">
        <v>2000</v>
      </c>
      <c r="I796" s="20">
        <f t="shared" si="119"/>
        <v>12000</v>
      </c>
      <c r="J796" s="2"/>
      <c r="K796" s="26"/>
      <c r="L796" s="26"/>
    </row>
    <row r="797" spans="1:12" x14ac:dyDescent="0.3">
      <c r="A797" s="2"/>
      <c r="B797" s="2">
        <v>177</v>
      </c>
      <c r="C797" s="163" t="s">
        <v>1410</v>
      </c>
      <c r="D797" s="46" t="s">
        <v>1411</v>
      </c>
      <c r="E797" s="8">
        <v>1</v>
      </c>
      <c r="F797" s="7"/>
      <c r="G797" s="7"/>
      <c r="H797" s="26">
        <v>2000</v>
      </c>
      <c r="I797" s="20">
        <f t="shared" si="119"/>
        <v>12000</v>
      </c>
      <c r="J797" s="2"/>
      <c r="K797" s="26"/>
      <c r="L797" s="26"/>
    </row>
    <row r="798" spans="1:12" x14ac:dyDescent="0.3">
      <c r="A798" s="2"/>
      <c r="D798" s="2" t="s">
        <v>16</v>
      </c>
      <c r="E798" s="8">
        <v>7</v>
      </c>
      <c r="F798" s="7">
        <v>1500</v>
      </c>
      <c r="G798" s="7">
        <f t="shared" ref="G798:G803" si="120">E798*F798</f>
        <v>10500</v>
      </c>
      <c r="H798" s="26"/>
      <c r="I798" s="26">
        <f>G798*6</f>
        <v>63000</v>
      </c>
      <c r="J798" s="2"/>
      <c r="K798" s="26"/>
      <c r="L798" s="26"/>
    </row>
    <row r="799" spans="1:12" x14ac:dyDescent="0.3">
      <c r="A799" s="2"/>
      <c r="C799" s="46"/>
      <c r="D799" s="2" t="s">
        <v>15</v>
      </c>
      <c r="E799" s="8">
        <v>7</v>
      </c>
      <c r="F799" s="7">
        <v>500</v>
      </c>
      <c r="G799" s="7">
        <f t="shared" si="120"/>
        <v>3500</v>
      </c>
      <c r="H799" s="26"/>
      <c r="I799" s="26">
        <f>G799*6</f>
        <v>21000</v>
      </c>
      <c r="J799" s="2"/>
      <c r="K799" s="26"/>
      <c r="L799" s="26"/>
    </row>
    <row r="800" spans="1:12" x14ac:dyDescent="0.3">
      <c r="A800" s="2"/>
      <c r="D800" s="2" t="s">
        <v>56</v>
      </c>
      <c r="E800" s="8">
        <v>7</v>
      </c>
      <c r="F800" s="7">
        <v>200</v>
      </c>
      <c r="G800" s="7">
        <f t="shared" si="120"/>
        <v>1400</v>
      </c>
      <c r="H800" s="2"/>
      <c r="I800" s="26">
        <f>G800*6</f>
        <v>8400</v>
      </c>
      <c r="J800" s="2"/>
      <c r="K800" s="26"/>
      <c r="L800" s="26"/>
    </row>
    <row r="801" spans="1:12" x14ac:dyDescent="0.3">
      <c r="A801" s="2"/>
      <c r="D801" s="2" t="s">
        <v>3</v>
      </c>
      <c r="E801" s="8">
        <v>7</v>
      </c>
      <c r="F801" s="7">
        <v>2000</v>
      </c>
      <c r="G801" s="7">
        <f t="shared" si="120"/>
        <v>14000</v>
      </c>
      <c r="H801" s="26"/>
      <c r="I801" s="26">
        <f>G801*6</f>
        <v>84000</v>
      </c>
      <c r="J801" s="2"/>
      <c r="K801" s="26"/>
      <c r="L801" s="26"/>
    </row>
    <row r="802" spans="1:12" x14ac:dyDescent="0.3">
      <c r="A802" s="2"/>
      <c r="D802" s="2" t="s">
        <v>14</v>
      </c>
      <c r="E802" s="8">
        <v>7</v>
      </c>
      <c r="F802" s="7">
        <v>17000</v>
      </c>
      <c r="G802" s="7">
        <f t="shared" si="120"/>
        <v>119000</v>
      </c>
      <c r="H802" s="26"/>
      <c r="I802" s="26">
        <f>G802</f>
        <v>119000</v>
      </c>
      <c r="J802" s="2"/>
      <c r="K802" s="26"/>
      <c r="L802" s="26"/>
    </row>
    <row r="803" spans="1:12" x14ac:dyDescent="0.3">
      <c r="A803" s="2"/>
      <c r="D803" s="2" t="s">
        <v>10</v>
      </c>
      <c r="E803" s="8">
        <v>7</v>
      </c>
      <c r="F803" s="7">
        <v>9000</v>
      </c>
      <c r="G803" s="7">
        <f t="shared" si="120"/>
        <v>63000</v>
      </c>
      <c r="H803" s="26"/>
      <c r="I803" s="26">
        <f>G803</f>
        <v>63000</v>
      </c>
      <c r="J803" s="2"/>
      <c r="K803" s="26"/>
      <c r="L803" s="26"/>
    </row>
    <row r="804" spans="1:12" ht="15" thickBot="1" x14ac:dyDescent="0.35">
      <c r="A804" s="2"/>
      <c r="D804" s="24" t="s">
        <v>0</v>
      </c>
      <c r="E804" s="8"/>
      <c r="F804" s="7"/>
      <c r="G804" s="23">
        <f>G799+G800+G801+G802+G803</f>
        <v>200900</v>
      </c>
      <c r="H804" s="26"/>
      <c r="I804" s="21">
        <f>I791+I792+I793+I794+I795+I796+I797+I798+I799+I800+I801+I802+I803</f>
        <v>442400</v>
      </c>
      <c r="J804" s="2"/>
      <c r="K804" s="26"/>
      <c r="L804" s="21">
        <f>I804</f>
        <v>442400</v>
      </c>
    </row>
    <row r="805" spans="1:12" ht="15" thickTop="1" x14ac:dyDescent="0.3">
      <c r="A805" s="17"/>
      <c r="B805" s="17"/>
      <c r="C805" s="17"/>
      <c r="D805" s="17"/>
      <c r="E805" s="19"/>
      <c r="F805" s="18"/>
      <c r="G805" s="18"/>
      <c r="H805" s="16"/>
      <c r="I805" s="16"/>
      <c r="J805" s="17"/>
      <c r="K805" s="16"/>
      <c r="L805" s="37"/>
    </row>
    <row r="806" spans="1:12" x14ac:dyDescent="0.3">
      <c r="A806" s="2"/>
      <c r="B806" s="2">
        <v>178</v>
      </c>
      <c r="C806" s="163" t="s">
        <v>613</v>
      </c>
      <c r="D806" s="46" t="s">
        <v>2004</v>
      </c>
      <c r="E806" s="8">
        <v>1</v>
      </c>
      <c r="F806" s="7"/>
      <c r="G806" s="7"/>
      <c r="H806" s="26">
        <v>2000</v>
      </c>
      <c r="I806" s="20">
        <f>H806*6</f>
        <v>12000</v>
      </c>
      <c r="J806" s="2"/>
      <c r="K806" s="26"/>
      <c r="L806" s="26"/>
    </row>
    <row r="807" spans="1:12" x14ac:dyDescent="0.3">
      <c r="A807" s="2"/>
      <c r="B807" s="2">
        <v>179</v>
      </c>
      <c r="C807" s="163" t="s">
        <v>1412</v>
      </c>
      <c r="D807" s="46" t="s">
        <v>1413</v>
      </c>
      <c r="E807" s="8">
        <v>1</v>
      </c>
      <c r="F807" s="7"/>
      <c r="G807" s="7"/>
      <c r="H807" s="26">
        <v>2000</v>
      </c>
      <c r="I807" s="20">
        <f t="shared" ref="I807:I809" si="121">H807*6</f>
        <v>12000</v>
      </c>
      <c r="J807" s="2"/>
      <c r="K807" s="26"/>
      <c r="L807" s="26"/>
    </row>
    <row r="808" spans="1:12" x14ac:dyDescent="0.3">
      <c r="A808" s="2"/>
      <c r="B808" s="2">
        <v>180</v>
      </c>
      <c r="C808" s="163" t="s">
        <v>1414</v>
      </c>
      <c r="D808" s="46" t="s">
        <v>1415</v>
      </c>
      <c r="E808" s="8">
        <v>1</v>
      </c>
      <c r="F808" s="7"/>
      <c r="G808" s="7"/>
      <c r="H808" s="26">
        <v>2000</v>
      </c>
      <c r="I808" s="20">
        <f t="shared" si="121"/>
        <v>12000</v>
      </c>
      <c r="J808" s="2"/>
      <c r="K808" s="26"/>
      <c r="L808" s="26"/>
    </row>
    <row r="809" spans="1:12" x14ac:dyDescent="0.3">
      <c r="A809" s="2"/>
      <c r="B809" s="2">
        <v>181</v>
      </c>
      <c r="C809" s="163" t="s">
        <v>1416</v>
      </c>
      <c r="D809" s="46" t="s">
        <v>1417</v>
      </c>
      <c r="E809" s="8">
        <v>1</v>
      </c>
      <c r="F809" s="7"/>
      <c r="G809" s="7"/>
      <c r="H809" s="26">
        <v>2000</v>
      </c>
      <c r="I809" s="20">
        <f t="shared" si="121"/>
        <v>12000</v>
      </c>
      <c r="J809" s="2"/>
      <c r="K809" s="26"/>
      <c r="L809" s="26"/>
    </row>
    <row r="810" spans="1:12" x14ac:dyDescent="0.3">
      <c r="A810" s="2"/>
      <c r="C810" s="46"/>
      <c r="D810" s="2" t="s">
        <v>16</v>
      </c>
      <c r="E810" s="8">
        <v>4</v>
      </c>
      <c r="F810" s="7">
        <v>1500</v>
      </c>
      <c r="G810" s="7">
        <f t="shared" ref="G810:G815" si="122">E810*F810</f>
        <v>6000</v>
      </c>
      <c r="H810" s="26"/>
      <c r="I810" s="26">
        <f>G810*6</f>
        <v>36000</v>
      </c>
      <c r="J810" s="2"/>
      <c r="K810" s="26"/>
      <c r="L810" s="26"/>
    </row>
    <row r="811" spans="1:12" x14ac:dyDescent="0.3">
      <c r="A811" s="2"/>
      <c r="C811" s="46"/>
      <c r="D811" s="2" t="s">
        <v>15</v>
      </c>
      <c r="E811" s="8">
        <v>4</v>
      </c>
      <c r="F811" s="7">
        <v>500</v>
      </c>
      <c r="G811" s="7">
        <f t="shared" si="122"/>
        <v>2000</v>
      </c>
      <c r="H811" s="26"/>
      <c r="I811" s="26">
        <f>G811*6</f>
        <v>12000</v>
      </c>
      <c r="J811" s="2"/>
      <c r="K811" s="26"/>
      <c r="L811" s="26"/>
    </row>
    <row r="812" spans="1:12" x14ac:dyDescent="0.3">
      <c r="A812" s="2"/>
      <c r="D812" s="2" t="s">
        <v>56</v>
      </c>
      <c r="E812" s="8">
        <v>4</v>
      </c>
      <c r="F812" s="7">
        <v>200</v>
      </c>
      <c r="G812" s="7">
        <f t="shared" si="122"/>
        <v>800</v>
      </c>
      <c r="H812" s="2"/>
      <c r="I812" s="26">
        <f>G812*6</f>
        <v>4800</v>
      </c>
      <c r="J812" s="2"/>
      <c r="K812" s="26"/>
      <c r="L812" s="26"/>
    </row>
    <row r="813" spans="1:12" x14ac:dyDescent="0.3">
      <c r="A813" s="2"/>
      <c r="D813" s="2" t="s">
        <v>3</v>
      </c>
      <c r="E813" s="8">
        <v>4</v>
      </c>
      <c r="F813" s="7">
        <v>2000</v>
      </c>
      <c r="G813" s="7">
        <f t="shared" si="122"/>
        <v>8000</v>
      </c>
      <c r="H813" s="26"/>
      <c r="I813" s="26">
        <f>G813*6</f>
        <v>48000</v>
      </c>
      <c r="J813" s="2"/>
      <c r="K813" s="26"/>
      <c r="L813" s="26"/>
    </row>
    <row r="814" spans="1:12" x14ac:dyDescent="0.3">
      <c r="A814" s="2"/>
      <c r="D814" s="2" t="s">
        <v>14</v>
      </c>
      <c r="E814" s="8">
        <v>4</v>
      </c>
      <c r="F814" s="7">
        <v>17000</v>
      </c>
      <c r="G814" s="7">
        <f t="shared" si="122"/>
        <v>68000</v>
      </c>
      <c r="H814" s="26"/>
      <c r="I814" s="26">
        <f>G814</f>
        <v>68000</v>
      </c>
      <c r="J814" s="2"/>
      <c r="K814" s="26"/>
      <c r="L814" s="26"/>
    </row>
    <row r="815" spans="1:12" x14ac:dyDescent="0.3">
      <c r="A815" s="2"/>
      <c r="D815" s="2" t="s">
        <v>10</v>
      </c>
      <c r="E815" s="8">
        <v>4</v>
      </c>
      <c r="F815" s="7">
        <v>9000</v>
      </c>
      <c r="G815" s="7">
        <f t="shared" si="122"/>
        <v>36000</v>
      </c>
      <c r="H815" s="26"/>
      <c r="I815" s="26">
        <f>G815</f>
        <v>36000</v>
      </c>
      <c r="J815" s="2"/>
      <c r="K815" s="26"/>
      <c r="L815" s="26"/>
    </row>
    <row r="816" spans="1:12" ht="15" thickBot="1" x14ac:dyDescent="0.35">
      <c r="A816" s="2"/>
      <c r="D816" s="24" t="s">
        <v>0</v>
      </c>
      <c r="E816" s="8"/>
      <c r="F816" s="7"/>
      <c r="G816" s="23">
        <f>G811+G812+G813+G814+G815</f>
        <v>114800</v>
      </c>
      <c r="H816" s="26"/>
      <c r="I816" s="21">
        <f>I806+I807+I808+I809+I810+I811+I812+I813+I814+I815</f>
        <v>252800</v>
      </c>
      <c r="J816" s="2"/>
      <c r="K816" s="26"/>
      <c r="L816" s="21">
        <f>I816</f>
        <v>252800</v>
      </c>
    </row>
    <row r="817" spans="1:12" ht="15" thickTop="1" x14ac:dyDescent="0.3">
      <c r="A817" s="17"/>
      <c r="B817" s="17"/>
      <c r="C817" s="17"/>
      <c r="D817" s="17"/>
      <c r="E817" s="19"/>
      <c r="F817" s="18"/>
      <c r="G817" s="18"/>
      <c r="H817" s="16"/>
      <c r="I817" s="16"/>
      <c r="J817" s="17"/>
      <c r="K817" s="16"/>
      <c r="L817" s="37"/>
    </row>
    <row r="818" spans="1:12" x14ac:dyDescent="0.3">
      <c r="A818" s="2"/>
      <c r="B818" s="2">
        <v>182</v>
      </c>
      <c r="C818" s="163" t="s">
        <v>614</v>
      </c>
      <c r="D818" s="46" t="s">
        <v>1418</v>
      </c>
      <c r="E818" s="8">
        <v>1</v>
      </c>
      <c r="F818" s="7"/>
      <c r="G818" s="7"/>
      <c r="H818" s="26">
        <v>2000</v>
      </c>
      <c r="I818" s="20">
        <f>H818*6</f>
        <v>12000</v>
      </c>
      <c r="J818" s="2"/>
      <c r="K818" s="26"/>
      <c r="L818" s="26"/>
    </row>
    <row r="819" spans="1:12" x14ac:dyDescent="0.3">
      <c r="A819" s="2"/>
      <c r="B819" s="2">
        <v>183</v>
      </c>
      <c r="C819" s="163" t="s">
        <v>1419</v>
      </c>
      <c r="D819" s="46" t="s">
        <v>1420</v>
      </c>
      <c r="E819" s="8">
        <v>1</v>
      </c>
      <c r="F819" s="7"/>
      <c r="G819" s="7"/>
      <c r="H819" s="26">
        <v>2000</v>
      </c>
      <c r="I819" s="20">
        <f t="shared" ref="I819:I823" si="123">H819*6</f>
        <v>12000</v>
      </c>
      <c r="J819" s="2"/>
      <c r="K819" s="26"/>
      <c r="L819" s="26"/>
    </row>
    <row r="820" spans="1:12" x14ac:dyDescent="0.3">
      <c r="A820" s="2"/>
      <c r="B820" s="2">
        <v>184</v>
      </c>
      <c r="C820" s="163" t="s">
        <v>1421</v>
      </c>
      <c r="D820" s="46" t="s">
        <v>1422</v>
      </c>
      <c r="E820" s="8">
        <v>1</v>
      </c>
      <c r="F820" s="7"/>
      <c r="G820" s="7"/>
      <c r="H820" s="26">
        <v>2000</v>
      </c>
      <c r="I820" s="20">
        <f t="shared" si="123"/>
        <v>12000</v>
      </c>
      <c r="J820" s="2"/>
      <c r="K820" s="26"/>
      <c r="L820" s="26"/>
    </row>
    <row r="821" spans="1:12" x14ac:dyDescent="0.3">
      <c r="A821" s="2"/>
      <c r="B821" s="2">
        <v>185</v>
      </c>
      <c r="C821" s="163" t="s">
        <v>1423</v>
      </c>
      <c r="D821" s="46" t="s">
        <v>1424</v>
      </c>
      <c r="E821" s="8">
        <v>1</v>
      </c>
      <c r="F821" s="7"/>
      <c r="G821" s="7"/>
      <c r="H821" s="26">
        <v>2000</v>
      </c>
      <c r="I821" s="20">
        <f t="shared" si="123"/>
        <v>12000</v>
      </c>
      <c r="J821" s="2"/>
      <c r="K821" s="26"/>
      <c r="L821" s="26"/>
    </row>
    <row r="822" spans="1:12" x14ac:dyDescent="0.3">
      <c r="A822" s="2"/>
      <c r="B822" s="2">
        <v>186</v>
      </c>
      <c r="C822" s="163" t="s">
        <v>1425</v>
      </c>
      <c r="D822" s="46" t="s">
        <v>1426</v>
      </c>
      <c r="E822" s="8">
        <v>1</v>
      </c>
      <c r="F822" s="7"/>
      <c r="G822" s="7"/>
      <c r="H822" s="26">
        <v>2000</v>
      </c>
      <c r="I822" s="20">
        <f t="shared" si="123"/>
        <v>12000</v>
      </c>
      <c r="J822" s="2"/>
      <c r="K822" s="26"/>
      <c r="L822" s="26"/>
    </row>
    <row r="823" spans="1:12" x14ac:dyDescent="0.3">
      <c r="A823" s="2"/>
      <c r="C823" s="46"/>
      <c r="D823" s="46" t="s">
        <v>1427</v>
      </c>
      <c r="E823" s="8">
        <v>1</v>
      </c>
      <c r="F823" s="7"/>
      <c r="G823" s="7"/>
      <c r="H823" s="26">
        <v>2000</v>
      </c>
      <c r="I823" s="20">
        <f t="shared" si="123"/>
        <v>12000</v>
      </c>
      <c r="J823" s="2"/>
      <c r="K823" s="26"/>
      <c r="L823" s="26"/>
    </row>
    <row r="824" spans="1:12" x14ac:dyDescent="0.3">
      <c r="A824" s="2"/>
      <c r="C824" s="46"/>
      <c r="D824" s="2" t="s">
        <v>16</v>
      </c>
      <c r="E824" s="8">
        <v>5</v>
      </c>
      <c r="F824" s="7">
        <v>1500</v>
      </c>
      <c r="G824" s="7">
        <f t="shared" ref="G824:G829" si="124">E824*F824</f>
        <v>7500</v>
      </c>
      <c r="H824" s="26"/>
      <c r="I824" s="26">
        <f>G824*6</f>
        <v>45000</v>
      </c>
      <c r="J824" s="2"/>
      <c r="K824" s="26"/>
      <c r="L824" s="26"/>
    </row>
    <row r="825" spans="1:12" x14ac:dyDescent="0.3">
      <c r="A825" s="2"/>
      <c r="C825" s="46"/>
      <c r="D825" s="2" t="s">
        <v>15</v>
      </c>
      <c r="E825" s="8">
        <v>5</v>
      </c>
      <c r="F825" s="7">
        <v>500</v>
      </c>
      <c r="G825" s="7">
        <f t="shared" si="124"/>
        <v>2500</v>
      </c>
      <c r="H825" s="26"/>
      <c r="I825" s="26">
        <f>G825*6</f>
        <v>15000</v>
      </c>
      <c r="J825" s="2"/>
      <c r="K825" s="26"/>
      <c r="L825" s="26"/>
    </row>
    <row r="826" spans="1:12" x14ac:dyDescent="0.3">
      <c r="A826" s="2"/>
      <c r="D826" s="2" t="s">
        <v>56</v>
      </c>
      <c r="E826" s="8">
        <v>5</v>
      </c>
      <c r="F826" s="7">
        <v>200</v>
      </c>
      <c r="G826" s="7">
        <f t="shared" si="124"/>
        <v>1000</v>
      </c>
      <c r="H826" s="2"/>
      <c r="I826" s="26">
        <f>G826*6</f>
        <v>6000</v>
      </c>
      <c r="J826" s="2"/>
      <c r="K826" s="26"/>
      <c r="L826" s="26"/>
    </row>
    <row r="827" spans="1:12" x14ac:dyDescent="0.3">
      <c r="A827" s="2"/>
      <c r="D827" s="2" t="s">
        <v>3</v>
      </c>
      <c r="E827" s="8">
        <v>5</v>
      </c>
      <c r="F827" s="7">
        <v>2000</v>
      </c>
      <c r="G827" s="7">
        <f t="shared" si="124"/>
        <v>10000</v>
      </c>
      <c r="H827" s="26"/>
      <c r="I827" s="26">
        <f>G827*6</f>
        <v>60000</v>
      </c>
      <c r="J827" s="2"/>
      <c r="K827" s="26"/>
      <c r="L827" s="26"/>
    </row>
    <row r="828" spans="1:12" x14ac:dyDescent="0.3">
      <c r="A828" s="2"/>
      <c r="D828" s="2" t="s">
        <v>14</v>
      </c>
      <c r="E828" s="8">
        <v>5</v>
      </c>
      <c r="F828" s="7">
        <v>17000</v>
      </c>
      <c r="G828" s="7">
        <f t="shared" si="124"/>
        <v>85000</v>
      </c>
      <c r="H828" s="26"/>
      <c r="I828" s="26">
        <f>G828</f>
        <v>85000</v>
      </c>
      <c r="J828" s="2"/>
      <c r="K828" s="26"/>
      <c r="L828" s="26"/>
    </row>
    <row r="829" spans="1:12" x14ac:dyDescent="0.3">
      <c r="A829" s="2"/>
      <c r="D829" s="2" t="s">
        <v>10</v>
      </c>
      <c r="E829" s="8">
        <v>5</v>
      </c>
      <c r="F829" s="7">
        <v>9000</v>
      </c>
      <c r="G829" s="7">
        <f t="shared" si="124"/>
        <v>45000</v>
      </c>
      <c r="H829" s="26"/>
      <c r="I829" s="26">
        <f>G829</f>
        <v>45000</v>
      </c>
      <c r="J829" s="2"/>
      <c r="K829" s="26"/>
      <c r="L829" s="26"/>
    </row>
    <row r="830" spans="1:12" ht="15" thickBot="1" x14ac:dyDescent="0.35">
      <c r="A830" s="2"/>
      <c r="D830" s="24" t="s">
        <v>0</v>
      </c>
      <c r="E830" s="8"/>
      <c r="F830" s="7"/>
      <c r="G830" s="23">
        <f>G825+G826+G827+G828+G829</f>
        <v>143500</v>
      </c>
      <c r="H830" s="26"/>
      <c r="I830" s="21">
        <f>I818+I819+I820+I821+I822+I823+I824+I825+I826+I827+I828+I829</f>
        <v>328000</v>
      </c>
      <c r="J830" s="2"/>
      <c r="K830" s="26"/>
      <c r="L830" s="21">
        <f>I830</f>
        <v>328000</v>
      </c>
    </row>
    <row r="831" spans="1:12" ht="15" thickTop="1" x14ac:dyDescent="0.3">
      <c r="A831" s="17"/>
      <c r="B831" s="17"/>
      <c r="C831" s="17"/>
      <c r="D831" s="17"/>
      <c r="E831" s="19"/>
      <c r="F831" s="18"/>
      <c r="G831" s="18"/>
      <c r="H831" s="16"/>
      <c r="I831" s="16"/>
      <c r="J831" s="17"/>
      <c r="K831" s="16"/>
      <c r="L831" s="37"/>
    </row>
    <row r="832" spans="1:12" x14ac:dyDescent="0.3">
      <c r="A832" s="2"/>
      <c r="B832" s="2">
        <v>187</v>
      </c>
      <c r="C832" s="163" t="s">
        <v>615</v>
      </c>
      <c r="D832" s="46" t="s">
        <v>1428</v>
      </c>
      <c r="E832" s="8">
        <v>1</v>
      </c>
      <c r="F832" s="7"/>
      <c r="G832" s="7"/>
      <c r="H832" s="26">
        <v>2000</v>
      </c>
      <c r="I832" s="20">
        <f>H832*6</f>
        <v>12000</v>
      </c>
      <c r="J832" s="2"/>
      <c r="K832" s="26"/>
      <c r="L832" s="26"/>
    </row>
    <row r="833" spans="1:12" x14ac:dyDescent="0.3">
      <c r="A833" s="2"/>
      <c r="B833" s="2">
        <v>188</v>
      </c>
      <c r="C833" s="163" t="s">
        <v>1429</v>
      </c>
      <c r="D833" s="46" t="s">
        <v>1430</v>
      </c>
      <c r="E833" s="8">
        <v>1</v>
      </c>
      <c r="F833" s="7"/>
      <c r="G833" s="7"/>
      <c r="H833" s="26">
        <v>2000</v>
      </c>
      <c r="I833" s="20">
        <f t="shared" ref="I833:I835" si="125">H833*6</f>
        <v>12000</v>
      </c>
      <c r="J833" s="2"/>
      <c r="K833" s="26"/>
      <c r="L833" s="26"/>
    </row>
    <row r="834" spans="1:12" x14ac:dyDescent="0.3">
      <c r="A834" s="2"/>
      <c r="B834" s="2">
        <v>189</v>
      </c>
      <c r="C834" s="163" t="s">
        <v>1431</v>
      </c>
      <c r="D834" s="46" t="s">
        <v>1432</v>
      </c>
      <c r="E834" s="8">
        <v>1</v>
      </c>
      <c r="F834" s="7"/>
      <c r="G834" s="7"/>
      <c r="H834" s="26">
        <v>2000</v>
      </c>
      <c r="I834" s="20">
        <f t="shared" si="125"/>
        <v>12000</v>
      </c>
      <c r="J834" s="2"/>
      <c r="K834" s="26"/>
      <c r="L834" s="26"/>
    </row>
    <row r="835" spans="1:12" x14ac:dyDescent="0.3">
      <c r="A835" s="2"/>
      <c r="B835" s="2">
        <v>190</v>
      </c>
      <c r="C835" s="163" t="s">
        <v>1433</v>
      </c>
      <c r="D835" s="46" t="s">
        <v>1434</v>
      </c>
      <c r="E835" s="8">
        <v>1</v>
      </c>
      <c r="F835" s="7"/>
      <c r="G835" s="7"/>
      <c r="H835" s="26">
        <v>2000</v>
      </c>
      <c r="I835" s="20">
        <f t="shared" si="125"/>
        <v>12000</v>
      </c>
      <c r="J835" s="2"/>
      <c r="K835" s="26"/>
      <c r="L835" s="26"/>
    </row>
    <row r="836" spans="1:12" x14ac:dyDescent="0.3">
      <c r="A836" s="2"/>
      <c r="C836" s="46"/>
      <c r="D836" s="2" t="s">
        <v>16</v>
      </c>
      <c r="E836" s="8">
        <v>4</v>
      </c>
      <c r="F836" s="7">
        <v>1500</v>
      </c>
      <c r="G836" s="7">
        <f t="shared" ref="G836:G841" si="126">E836*F836</f>
        <v>6000</v>
      </c>
      <c r="H836" s="26"/>
      <c r="I836" s="26">
        <f>G836*6</f>
        <v>36000</v>
      </c>
      <c r="J836" s="2"/>
      <c r="K836" s="26"/>
      <c r="L836" s="26"/>
    </row>
    <row r="837" spans="1:12" x14ac:dyDescent="0.3">
      <c r="A837" s="2"/>
      <c r="C837" s="46"/>
      <c r="D837" s="2" t="s">
        <v>15</v>
      </c>
      <c r="E837" s="8">
        <v>4</v>
      </c>
      <c r="F837" s="7">
        <v>500</v>
      </c>
      <c r="G837" s="7">
        <f t="shared" si="126"/>
        <v>2000</v>
      </c>
      <c r="H837" s="26"/>
      <c r="I837" s="26">
        <f>G837*6</f>
        <v>12000</v>
      </c>
      <c r="J837" s="2"/>
      <c r="K837" s="26"/>
      <c r="L837" s="26"/>
    </row>
    <row r="838" spans="1:12" x14ac:dyDescent="0.3">
      <c r="A838" s="2"/>
      <c r="D838" s="2" t="s">
        <v>56</v>
      </c>
      <c r="E838" s="8">
        <v>4</v>
      </c>
      <c r="F838" s="7">
        <v>200</v>
      </c>
      <c r="G838" s="7">
        <f t="shared" si="126"/>
        <v>800</v>
      </c>
      <c r="H838" s="2"/>
      <c r="I838" s="26">
        <f>G838*6</f>
        <v>4800</v>
      </c>
      <c r="J838" s="2"/>
      <c r="K838" s="26"/>
      <c r="L838" s="26"/>
    </row>
    <row r="839" spans="1:12" x14ac:dyDescent="0.3">
      <c r="A839" s="2"/>
      <c r="D839" s="2" t="s">
        <v>3</v>
      </c>
      <c r="E839" s="8">
        <v>4</v>
      </c>
      <c r="F839" s="7">
        <v>2000</v>
      </c>
      <c r="G839" s="7">
        <f t="shared" si="126"/>
        <v>8000</v>
      </c>
      <c r="H839" s="26"/>
      <c r="I839" s="26">
        <f>G839*6</f>
        <v>48000</v>
      </c>
      <c r="J839" s="2"/>
      <c r="K839" s="26"/>
      <c r="L839" s="26"/>
    </row>
    <row r="840" spans="1:12" x14ac:dyDescent="0.3">
      <c r="A840" s="2"/>
      <c r="D840" s="2" t="s">
        <v>14</v>
      </c>
      <c r="E840" s="8">
        <v>4</v>
      </c>
      <c r="F840" s="7">
        <v>17000</v>
      </c>
      <c r="G840" s="7">
        <f t="shared" si="126"/>
        <v>68000</v>
      </c>
      <c r="H840" s="26"/>
      <c r="I840" s="26">
        <f>G840</f>
        <v>68000</v>
      </c>
      <c r="J840" s="2"/>
      <c r="K840" s="26"/>
      <c r="L840" s="26"/>
    </row>
    <row r="841" spans="1:12" x14ac:dyDescent="0.3">
      <c r="A841" s="2"/>
      <c r="D841" s="2" t="s">
        <v>10</v>
      </c>
      <c r="E841" s="8">
        <v>4</v>
      </c>
      <c r="F841" s="7">
        <v>9000</v>
      </c>
      <c r="G841" s="7">
        <f t="shared" si="126"/>
        <v>36000</v>
      </c>
      <c r="H841" s="26"/>
      <c r="I841" s="26">
        <f>G841</f>
        <v>36000</v>
      </c>
      <c r="J841" s="2"/>
      <c r="K841" s="26"/>
      <c r="L841" s="26"/>
    </row>
    <row r="842" spans="1:12" ht="15" thickBot="1" x14ac:dyDescent="0.35">
      <c r="A842" s="2"/>
      <c r="D842" s="24" t="s">
        <v>0</v>
      </c>
      <c r="E842" s="8"/>
      <c r="F842" s="7"/>
      <c r="G842" s="23">
        <f>G837+G838+G839+G840+G841</f>
        <v>114800</v>
      </c>
      <c r="H842" s="26"/>
      <c r="I842" s="21">
        <f>I832+I833+I834+I835+I836+I837+I838+I839+I840+I841</f>
        <v>252800</v>
      </c>
      <c r="J842" s="2"/>
      <c r="K842" s="26"/>
      <c r="L842" s="21">
        <f>I842</f>
        <v>252800</v>
      </c>
    </row>
    <row r="843" spans="1:12" ht="15" thickTop="1" x14ac:dyDescent="0.3">
      <c r="A843" s="17"/>
      <c r="B843" s="17"/>
      <c r="C843" s="17"/>
      <c r="D843" s="17"/>
      <c r="E843" s="19"/>
      <c r="F843" s="18"/>
      <c r="G843" s="18"/>
      <c r="H843" s="16"/>
      <c r="I843" s="16"/>
      <c r="J843" s="17"/>
      <c r="K843" s="16"/>
      <c r="L843" s="37"/>
    </row>
    <row r="844" spans="1:12" x14ac:dyDescent="0.3">
      <c r="A844" s="2"/>
      <c r="B844" s="2">
        <v>191</v>
      </c>
      <c r="C844" s="163" t="s">
        <v>616</v>
      </c>
      <c r="D844" s="46" t="s">
        <v>1435</v>
      </c>
      <c r="E844" s="8">
        <v>1</v>
      </c>
      <c r="F844" s="7"/>
      <c r="G844" s="7"/>
      <c r="H844" s="26">
        <v>2000</v>
      </c>
      <c r="I844" s="20">
        <f>H844*6</f>
        <v>12000</v>
      </c>
      <c r="J844" s="2"/>
      <c r="K844" s="26"/>
      <c r="L844" s="26"/>
    </row>
    <row r="845" spans="1:12" x14ac:dyDescent="0.3">
      <c r="A845" s="2"/>
      <c r="B845" s="2">
        <v>192</v>
      </c>
      <c r="C845" s="163" t="s">
        <v>1436</v>
      </c>
      <c r="D845" s="46" t="s">
        <v>1437</v>
      </c>
      <c r="E845" s="8">
        <v>1</v>
      </c>
      <c r="F845" s="7"/>
      <c r="G845" s="7"/>
      <c r="H845" s="26">
        <v>2000</v>
      </c>
      <c r="I845" s="20">
        <f t="shared" ref="I845:I847" si="127">H845*6</f>
        <v>12000</v>
      </c>
      <c r="J845" s="2"/>
      <c r="K845" s="26"/>
      <c r="L845" s="26"/>
    </row>
    <row r="846" spans="1:12" x14ac:dyDescent="0.3">
      <c r="A846" s="2"/>
      <c r="B846" s="2">
        <v>193</v>
      </c>
      <c r="C846" s="163" t="s">
        <v>1438</v>
      </c>
      <c r="D846" s="46" t="s">
        <v>1439</v>
      </c>
      <c r="E846" s="8">
        <v>1</v>
      </c>
      <c r="F846" s="7"/>
      <c r="G846" s="7"/>
      <c r="H846" s="26">
        <v>2000</v>
      </c>
      <c r="I846" s="20">
        <f t="shared" si="127"/>
        <v>12000</v>
      </c>
      <c r="J846" s="2"/>
      <c r="K846" s="26"/>
      <c r="L846" s="26"/>
    </row>
    <row r="847" spans="1:12" x14ac:dyDescent="0.3">
      <c r="A847" s="2"/>
      <c r="B847" s="2">
        <v>194</v>
      </c>
      <c r="C847" s="163" t="s">
        <v>1440</v>
      </c>
      <c r="D847" s="46" t="s">
        <v>1441</v>
      </c>
      <c r="E847" s="8">
        <v>1</v>
      </c>
      <c r="F847" s="7"/>
      <c r="G847" s="7"/>
      <c r="H847" s="26">
        <v>2000</v>
      </c>
      <c r="I847" s="20">
        <f t="shared" si="127"/>
        <v>12000</v>
      </c>
      <c r="J847" s="2"/>
      <c r="K847" s="26"/>
      <c r="L847" s="26"/>
    </row>
    <row r="848" spans="1:12" x14ac:dyDescent="0.3">
      <c r="A848" s="2"/>
      <c r="C848" s="46"/>
      <c r="D848" s="2" t="s">
        <v>16</v>
      </c>
      <c r="E848" s="8">
        <v>4</v>
      </c>
      <c r="F848" s="7">
        <v>1500</v>
      </c>
      <c r="G848" s="7">
        <f t="shared" ref="G848:G853" si="128">E848*F848</f>
        <v>6000</v>
      </c>
      <c r="H848" s="26"/>
      <c r="I848" s="26">
        <f>G848*6</f>
        <v>36000</v>
      </c>
      <c r="J848" s="2"/>
      <c r="K848" s="26"/>
      <c r="L848" s="26"/>
    </row>
    <row r="849" spans="1:12" x14ac:dyDescent="0.3">
      <c r="A849" s="2"/>
      <c r="C849" s="46"/>
      <c r="D849" s="2" t="s">
        <v>15</v>
      </c>
      <c r="E849" s="8">
        <v>4</v>
      </c>
      <c r="F849" s="7">
        <v>500</v>
      </c>
      <c r="G849" s="7">
        <f t="shared" si="128"/>
        <v>2000</v>
      </c>
      <c r="H849" s="26"/>
      <c r="I849" s="26">
        <f>G849*6</f>
        <v>12000</v>
      </c>
      <c r="J849" s="2"/>
      <c r="K849" s="26"/>
      <c r="L849" s="26"/>
    </row>
    <row r="850" spans="1:12" x14ac:dyDescent="0.3">
      <c r="A850" s="2"/>
      <c r="D850" s="2" t="s">
        <v>56</v>
      </c>
      <c r="E850" s="8">
        <v>4</v>
      </c>
      <c r="F850" s="7">
        <v>200</v>
      </c>
      <c r="G850" s="7">
        <f t="shared" si="128"/>
        <v>800</v>
      </c>
      <c r="H850" s="2"/>
      <c r="I850" s="26">
        <f>G850*6</f>
        <v>4800</v>
      </c>
      <c r="J850" s="2"/>
      <c r="K850" s="26"/>
      <c r="L850" s="26"/>
    </row>
    <row r="851" spans="1:12" x14ac:dyDescent="0.3">
      <c r="A851" s="2"/>
      <c r="D851" s="2" t="s">
        <v>3</v>
      </c>
      <c r="E851" s="8">
        <v>4</v>
      </c>
      <c r="F851" s="7">
        <v>2000</v>
      </c>
      <c r="G851" s="7">
        <f t="shared" si="128"/>
        <v>8000</v>
      </c>
      <c r="H851" s="26"/>
      <c r="I851" s="26">
        <f>G851*6</f>
        <v>48000</v>
      </c>
      <c r="J851" s="2"/>
      <c r="K851" s="26"/>
      <c r="L851" s="26"/>
    </row>
    <row r="852" spans="1:12" x14ac:dyDescent="0.3">
      <c r="A852" s="2"/>
      <c r="D852" s="2" t="s">
        <v>14</v>
      </c>
      <c r="E852" s="8">
        <v>4</v>
      </c>
      <c r="F852" s="7">
        <v>17000</v>
      </c>
      <c r="G852" s="7">
        <f t="shared" si="128"/>
        <v>68000</v>
      </c>
      <c r="H852" s="26"/>
      <c r="I852" s="26">
        <f>G852</f>
        <v>68000</v>
      </c>
      <c r="J852" s="2"/>
      <c r="K852" s="26"/>
      <c r="L852" s="26"/>
    </row>
    <row r="853" spans="1:12" x14ac:dyDescent="0.3">
      <c r="A853" s="2"/>
      <c r="D853" s="2" t="s">
        <v>10</v>
      </c>
      <c r="E853" s="8">
        <v>4</v>
      </c>
      <c r="F853" s="7">
        <v>9000</v>
      </c>
      <c r="G853" s="7">
        <f t="shared" si="128"/>
        <v>36000</v>
      </c>
      <c r="H853" s="26"/>
      <c r="I853" s="26">
        <f>G853</f>
        <v>36000</v>
      </c>
      <c r="J853" s="2"/>
      <c r="K853" s="26"/>
      <c r="L853" s="26"/>
    </row>
    <row r="854" spans="1:12" ht="15" thickBot="1" x14ac:dyDescent="0.35">
      <c r="A854" s="2"/>
      <c r="D854" s="24" t="s">
        <v>0</v>
      </c>
      <c r="E854" s="8"/>
      <c r="F854" s="7"/>
      <c r="G854" s="23">
        <f>G849+G850+G851+G852+G853</f>
        <v>114800</v>
      </c>
      <c r="H854" s="26"/>
      <c r="I854" s="21">
        <f>I844+I845+I846+I847+I848+I849+I850+I851+I852+I853</f>
        <v>252800</v>
      </c>
      <c r="J854" s="2"/>
      <c r="K854" s="26"/>
      <c r="L854" s="21">
        <f>I854</f>
        <v>252800</v>
      </c>
    </row>
    <row r="855" spans="1:12" ht="15" thickTop="1" x14ac:dyDescent="0.3">
      <c r="A855" s="17"/>
      <c r="B855" s="17"/>
      <c r="C855" s="17"/>
      <c r="D855" s="17"/>
      <c r="E855" s="19"/>
      <c r="F855" s="18"/>
      <c r="G855" s="18"/>
      <c r="H855" s="16"/>
      <c r="I855" s="16"/>
      <c r="J855" s="17"/>
      <c r="K855" s="16"/>
      <c r="L855" s="37"/>
    </row>
    <row r="856" spans="1:12" x14ac:dyDescent="0.3">
      <c r="A856" s="2"/>
      <c r="B856" s="2">
        <v>195</v>
      </c>
      <c r="C856" s="163" t="s">
        <v>617</v>
      </c>
      <c r="D856" s="46" t="s">
        <v>1442</v>
      </c>
      <c r="E856" s="8">
        <v>1</v>
      </c>
      <c r="F856" s="7"/>
      <c r="G856" s="7"/>
      <c r="H856" s="26">
        <v>2000</v>
      </c>
      <c r="I856" s="20">
        <f>H856*6</f>
        <v>12000</v>
      </c>
      <c r="J856" s="2"/>
      <c r="K856" s="26"/>
      <c r="L856" s="26"/>
    </row>
    <row r="857" spans="1:12" x14ac:dyDescent="0.3">
      <c r="A857" s="2"/>
      <c r="B857" s="2">
        <v>196</v>
      </c>
      <c r="C857" s="163" t="s">
        <v>1443</v>
      </c>
      <c r="D857" s="46" t="s">
        <v>1444</v>
      </c>
      <c r="E857" s="8">
        <v>1</v>
      </c>
      <c r="F857" s="7"/>
      <c r="G857" s="7"/>
      <c r="H857" s="26">
        <v>2000</v>
      </c>
      <c r="I857" s="20">
        <f t="shared" ref="I857:I859" si="129">H857*6</f>
        <v>12000</v>
      </c>
      <c r="J857" s="2"/>
      <c r="K857" s="26"/>
      <c r="L857" s="26"/>
    </row>
    <row r="858" spans="1:12" x14ac:dyDescent="0.3">
      <c r="A858" s="2"/>
      <c r="B858" s="2">
        <v>197</v>
      </c>
      <c r="C858" s="163" t="s">
        <v>1445</v>
      </c>
      <c r="D858" s="46" t="s">
        <v>1446</v>
      </c>
      <c r="E858" s="8">
        <v>1</v>
      </c>
      <c r="F858" s="7"/>
      <c r="G858" s="7"/>
      <c r="H858" s="26">
        <v>2000</v>
      </c>
      <c r="I858" s="20">
        <f t="shared" si="129"/>
        <v>12000</v>
      </c>
      <c r="J858" s="2"/>
      <c r="K858" s="26"/>
      <c r="L858" s="26"/>
    </row>
    <row r="859" spans="1:12" x14ac:dyDescent="0.3">
      <c r="A859" s="2"/>
      <c r="B859" s="2">
        <v>198</v>
      </c>
      <c r="C859" s="163" t="s">
        <v>1447</v>
      </c>
      <c r="D859" s="46" t="s">
        <v>1448</v>
      </c>
      <c r="E859" s="8">
        <v>1</v>
      </c>
      <c r="F859" s="7"/>
      <c r="G859" s="7"/>
      <c r="H859" s="26">
        <v>2000</v>
      </c>
      <c r="I859" s="20">
        <f t="shared" si="129"/>
        <v>12000</v>
      </c>
      <c r="J859" s="2"/>
      <c r="K859" s="26"/>
      <c r="L859" s="26"/>
    </row>
    <row r="860" spans="1:12" x14ac:dyDescent="0.3">
      <c r="A860" s="2"/>
      <c r="C860" s="46"/>
      <c r="D860" s="2" t="s">
        <v>16</v>
      </c>
      <c r="E860" s="8">
        <v>4</v>
      </c>
      <c r="F860" s="7">
        <v>1500</v>
      </c>
      <c r="G860" s="7">
        <f t="shared" ref="G860:G865" si="130">E860*F860</f>
        <v>6000</v>
      </c>
      <c r="H860" s="26"/>
      <c r="I860" s="26">
        <f>G860*6</f>
        <v>36000</v>
      </c>
      <c r="J860" s="2"/>
      <c r="K860" s="26"/>
      <c r="L860" s="26"/>
    </row>
    <row r="861" spans="1:12" x14ac:dyDescent="0.3">
      <c r="A861" s="2"/>
      <c r="C861" s="46"/>
      <c r="D861" s="2" t="s">
        <v>15</v>
      </c>
      <c r="E861" s="8">
        <v>4</v>
      </c>
      <c r="F861" s="7">
        <v>500</v>
      </c>
      <c r="G861" s="7">
        <f t="shared" si="130"/>
        <v>2000</v>
      </c>
      <c r="H861" s="26"/>
      <c r="I861" s="26">
        <f>G861*6</f>
        <v>12000</v>
      </c>
      <c r="J861" s="2"/>
      <c r="K861" s="26"/>
      <c r="L861" s="26"/>
    </row>
    <row r="862" spans="1:12" x14ac:dyDescent="0.3">
      <c r="A862" s="2"/>
      <c r="D862" s="2" t="s">
        <v>56</v>
      </c>
      <c r="E862" s="8">
        <v>4</v>
      </c>
      <c r="F862" s="7">
        <v>200</v>
      </c>
      <c r="G862" s="7">
        <f t="shared" si="130"/>
        <v>800</v>
      </c>
      <c r="H862" s="2"/>
      <c r="I862" s="26">
        <f>G862*6</f>
        <v>4800</v>
      </c>
      <c r="J862" s="2"/>
      <c r="K862" s="26"/>
      <c r="L862" s="26"/>
    </row>
    <row r="863" spans="1:12" x14ac:dyDescent="0.3">
      <c r="A863" s="2"/>
      <c r="D863" s="2" t="s">
        <v>3</v>
      </c>
      <c r="E863" s="8">
        <v>4</v>
      </c>
      <c r="F863" s="7">
        <v>2000</v>
      </c>
      <c r="G863" s="7">
        <f t="shared" si="130"/>
        <v>8000</v>
      </c>
      <c r="H863" s="26"/>
      <c r="I863" s="26">
        <f>G863*6</f>
        <v>48000</v>
      </c>
      <c r="J863" s="2"/>
      <c r="K863" s="26"/>
      <c r="L863" s="26"/>
    </row>
    <row r="864" spans="1:12" x14ac:dyDescent="0.3">
      <c r="A864" s="2"/>
      <c r="D864" s="2" t="s">
        <v>14</v>
      </c>
      <c r="E864" s="8">
        <v>4</v>
      </c>
      <c r="F864" s="7">
        <v>17000</v>
      </c>
      <c r="G864" s="7">
        <f t="shared" si="130"/>
        <v>68000</v>
      </c>
      <c r="H864" s="26"/>
      <c r="I864" s="26">
        <f>G864</f>
        <v>68000</v>
      </c>
      <c r="J864" s="2"/>
      <c r="K864" s="26"/>
      <c r="L864" s="26"/>
    </row>
    <row r="865" spans="1:12" x14ac:dyDescent="0.3">
      <c r="A865" s="2"/>
      <c r="D865" s="2" t="s">
        <v>10</v>
      </c>
      <c r="E865" s="8">
        <v>4</v>
      </c>
      <c r="F865" s="7">
        <v>9000</v>
      </c>
      <c r="G865" s="7">
        <f t="shared" si="130"/>
        <v>36000</v>
      </c>
      <c r="H865" s="26"/>
      <c r="I865" s="26">
        <f>G865</f>
        <v>36000</v>
      </c>
      <c r="J865" s="2"/>
      <c r="K865" s="26"/>
      <c r="L865" s="26"/>
    </row>
    <row r="866" spans="1:12" ht="15" thickBot="1" x14ac:dyDescent="0.35">
      <c r="A866" s="2"/>
      <c r="D866" s="24" t="s">
        <v>0</v>
      </c>
      <c r="E866" s="8"/>
      <c r="F866" s="7"/>
      <c r="G866" s="23">
        <f>G861+G862+G863+G864+G865</f>
        <v>114800</v>
      </c>
      <c r="H866" s="26"/>
      <c r="I866" s="21">
        <f>I856+I857+I858+I859+I860+I861+I862+I863+I864+I865</f>
        <v>252800</v>
      </c>
      <c r="J866" s="2"/>
      <c r="K866" s="26"/>
      <c r="L866" s="21">
        <f>I866</f>
        <v>252800</v>
      </c>
    </row>
    <row r="867" spans="1:12" ht="15" thickTop="1" x14ac:dyDescent="0.3">
      <c r="A867" s="17"/>
      <c r="B867" s="17"/>
      <c r="C867" s="17"/>
      <c r="D867" s="17"/>
      <c r="E867" s="19"/>
      <c r="F867" s="18"/>
      <c r="G867" s="18"/>
      <c r="H867" s="16"/>
      <c r="I867" s="16"/>
      <c r="J867" s="17"/>
      <c r="K867" s="16"/>
      <c r="L867" s="37"/>
    </row>
    <row r="868" spans="1:12" x14ac:dyDescent="0.3">
      <c r="A868" s="2"/>
      <c r="B868" s="2">
        <v>199</v>
      </c>
      <c r="C868" s="163" t="s">
        <v>618</v>
      </c>
      <c r="D868" s="46" t="s">
        <v>1449</v>
      </c>
      <c r="E868" s="8">
        <v>1</v>
      </c>
      <c r="F868" s="7"/>
      <c r="G868" s="7"/>
      <c r="H868" s="26">
        <v>2000</v>
      </c>
      <c r="I868" s="20">
        <f>H868*6</f>
        <v>12000</v>
      </c>
      <c r="J868" s="2"/>
      <c r="K868" s="26"/>
      <c r="L868" s="26"/>
    </row>
    <row r="869" spans="1:12" x14ac:dyDescent="0.3">
      <c r="A869" s="2"/>
      <c r="C869" s="46"/>
      <c r="D869" s="2" t="s">
        <v>16</v>
      </c>
      <c r="E869" s="8">
        <v>1</v>
      </c>
      <c r="F869" s="7">
        <v>1500</v>
      </c>
      <c r="G869" s="7">
        <f t="shared" ref="G869:G874" si="131">E869*F869</f>
        <v>1500</v>
      </c>
      <c r="H869" s="26"/>
      <c r="I869" s="26">
        <f>G869*6</f>
        <v>9000</v>
      </c>
      <c r="J869" s="2"/>
      <c r="K869" s="26"/>
      <c r="L869" s="26"/>
    </row>
    <row r="870" spans="1:12" x14ac:dyDescent="0.3">
      <c r="A870" s="2"/>
      <c r="C870" s="46"/>
      <c r="D870" s="2" t="s">
        <v>15</v>
      </c>
      <c r="E870" s="8">
        <v>1</v>
      </c>
      <c r="F870" s="7">
        <v>500</v>
      </c>
      <c r="G870" s="7">
        <f t="shared" si="131"/>
        <v>500</v>
      </c>
      <c r="H870" s="26"/>
      <c r="I870" s="26">
        <f>G870*6</f>
        <v>3000</v>
      </c>
      <c r="J870" s="2"/>
      <c r="K870" s="26"/>
      <c r="L870" s="26"/>
    </row>
    <row r="871" spans="1:12" x14ac:dyDescent="0.3">
      <c r="A871" s="2"/>
      <c r="D871" s="2" t="s">
        <v>56</v>
      </c>
      <c r="E871" s="8">
        <v>1</v>
      </c>
      <c r="F871" s="7">
        <v>200</v>
      </c>
      <c r="G871" s="7">
        <f t="shared" si="131"/>
        <v>200</v>
      </c>
      <c r="H871" s="2"/>
      <c r="I871" s="26">
        <f>G871*6</f>
        <v>1200</v>
      </c>
      <c r="J871" s="2"/>
      <c r="K871" s="26"/>
      <c r="L871" s="26"/>
    </row>
    <row r="872" spans="1:12" x14ac:dyDescent="0.3">
      <c r="A872" s="2"/>
      <c r="D872" s="2" t="s">
        <v>3</v>
      </c>
      <c r="E872" s="8">
        <v>1</v>
      </c>
      <c r="F872" s="7">
        <v>2000</v>
      </c>
      <c r="G872" s="7">
        <f t="shared" si="131"/>
        <v>2000</v>
      </c>
      <c r="H872" s="26"/>
      <c r="I872" s="26">
        <f>G872*6</f>
        <v>12000</v>
      </c>
      <c r="J872" s="2"/>
      <c r="K872" s="26"/>
      <c r="L872" s="26"/>
    </row>
    <row r="873" spans="1:12" x14ac:dyDescent="0.3">
      <c r="A873" s="2"/>
      <c r="D873" s="2" t="s">
        <v>14</v>
      </c>
      <c r="E873" s="8">
        <v>1</v>
      </c>
      <c r="F873" s="7">
        <v>17000</v>
      </c>
      <c r="G873" s="7">
        <f t="shared" si="131"/>
        <v>17000</v>
      </c>
      <c r="H873" s="26"/>
      <c r="I873" s="26">
        <f>G873</f>
        <v>17000</v>
      </c>
      <c r="J873" s="2"/>
      <c r="K873" s="26"/>
      <c r="L873" s="26"/>
    </row>
    <row r="874" spans="1:12" x14ac:dyDescent="0.3">
      <c r="A874" s="2"/>
      <c r="D874" s="2" t="s">
        <v>10</v>
      </c>
      <c r="E874" s="8">
        <v>1</v>
      </c>
      <c r="F874" s="7">
        <v>9000</v>
      </c>
      <c r="G874" s="7">
        <f t="shared" si="131"/>
        <v>9000</v>
      </c>
      <c r="H874" s="26"/>
      <c r="I874" s="26">
        <f>G874</f>
        <v>9000</v>
      </c>
      <c r="J874" s="2"/>
      <c r="K874" s="26"/>
      <c r="L874" s="26"/>
    </row>
    <row r="875" spans="1:12" ht="15" thickBot="1" x14ac:dyDescent="0.35">
      <c r="A875" s="2"/>
      <c r="D875" s="24" t="s">
        <v>0</v>
      </c>
      <c r="E875" s="8"/>
      <c r="F875" s="7"/>
      <c r="G875" s="23">
        <f>G870+G871+G872+G873+G874</f>
        <v>28700</v>
      </c>
      <c r="H875" s="26"/>
      <c r="I875" s="21">
        <f>I868+I869+I870+I871+I872+I873+I874</f>
        <v>63200</v>
      </c>
      <c r="J875" s="2"/>
      <c r="K875" s="26"/>
      <c r="L875" s="21">
        <f>I875</f>
        <v>63200</v>
      </c>
    </row>
    <row r="876" spans="1:12" ht="15" thickTop="1" x14ac:dyDescent="0.3">
      <c r="A876" s="17"/>
      <c r="B876" s="17"/>
      <c r="C876" s="17"/>
      <c r="D876" s="17"/>
      <c r="E876" s="19"/>
      <c r="F876" s="18"/>
      <c r="G876" s="18"/>
      <c r="H876" s="16"/>
      <c r="I876" s="16"/>
      <c r="J876" s="17"/>
      <c r="K876" s="16"/>
      <c r="L876" s="37"/>
    </row>
    <row r="877" spans="1:12" x14ac:dyDescent="0.3">
      <c r="A877" s="2"/>
      <c r="B877" s="2">
        <v>200</v>
      </c>
      <c r="C877" s="163" t="s">
        <v>619</v>
      </c>
      <c r="D877" s="46" t="s">
        <v>1450</v>
      </c>
      <c r="E877" s="8">
        <v>1</v>
      </c>
      <c r="F877" s="7"/>
      <c r="G877" s="7"/>
      <c r="H877" s="26">
        <v>2000</v>
      </c>
      <c r="I877" s="20">
        <f>H877*6</f>
        <v>12000</v>
      </c>
      <c r="J877" s="2"/>
      <c r="K877" s="26"/>
      <c r="L877" s="26"/>
    </row>
    <row r="878" spans="1:12" x14ac:dyDescent="0.3">
      <c r="A878" s="2"/>
      <c r="C878" s="46"/>
      <c r="D878" s="2" t="s">
        <v>16</v>
      </c>
      <c r="E878" s="8">
        <v>1</v>
      </c>
      <c r="F878" s="7">
        <v>1500</v>
      </c>
      <c r="G878" s="7">
        <f t="shared" ref="G878:G883" si="132">E878*F878</f>
        <v>1500</v>
      </c>
      <c r="H878" s="26"/>
      <c r="I878" s="26">
        <f>G878*6</f>
        <v>9000</v>
      </c>
      <c r="J878" s="2"/>
      <c r="K878" s="26"/>
      <c r="L878" s="26"/>
    </row>
    <row r="879" spans="1:12" x14ac:dyDescent="0.3">
      <c r="A879" s="2"/>
      <c r="C879" s="46"/>
      <c r="D879" s="2" t="s">
        <v>15</v>
      </c>
      <c r="E879" s="8">
        <v>1</v>
      </c>
      <c r="F879" s="7">
        <v>500</v>
      </c>
      <c r="G879" s="7">
        <f t="shared" si="132"/>
        <v>500</v>
      </c>
      <c r="H879" s="26"/>
      <c r="I879" s="26">
        <f>G879*6</f>
        <v>3000</v>
      </c>
      <c r="J879" s="2"/>
      <c r="K879" s="26"/>
      <c r="L879" s="26"/>
    </row>
    <row r="880" spans="1:12" x14ac:dyDescent="0.3">
      <c r="A880" s="2"/>
      <c r="D880" s="2" t="s">
        <v>56</v>
      </c>
      <c r="E880" s="8">
        <v>1</v>
      </c>
      <c r="F880" s="7">
        <v>200</v>
      </c>
      <c r="G880" s="7">
        <f t="shared" si="132"/>
        <v>200</v>
      </c>
      <c r="H880" s="2"/>
      <c r="I880" s="26">
        <f>G880*6</f>
        <v>1200</v>
      </c>
      <c r="J880" s="2"/>
      <c r="K880" s="26"/>
      <c r="L880" s="26"/>
    </row>
    <row r="881" spans="1:12" x14ac:dyDescent="0.3">
      <c r="A881" s="2"/>
      <c r="D881" s="2" t="s">
        <v>3</v>
      </c>
      <c r="E881" s="8">
        <v>1</v>
      </c>
      <c r="F881" s="7">
        <v>2000</v>
      </c>
      <c r="G881" s="7">
        <f t="shared" si="132"/>
        <v>2000</v>
      </c>
      <c r="H881" s="26"/>
      <c r="I881" s="26">
        <f>G881*6</f>
        <v>12000</v>
      </c>
      <c r="J881" s="2"/>
      <c r="K881" s="26"/>
      <c r="L881" s="26"/>
    </row>
    <row r="882" spans="1:12" x14ac:dyDescent="0.3">
      <c r="A882" s="2"/>
      <c r="D882" s="2" t="s">
        <v>14</v>
      </c>
      <c r="E882" s="8">
        <v>1</v>
      </c>
      <c r="F882" s="7">
        <v>17000</v>
      </c>
      <c r="G882" s="7">
        <f t="shared" si="132"/>
        <v>17000</v>
      </c>
      <c r="H882" s="26"/>
      <c r="I882" s="26">
        <f>G882</f>
        <v>17000</v>
      </c>
      <c r="J882" s="2"/>
      <c r="K882" s="26"/>
      <c r="L882" s="26"/>
    </row>
    <row r="883" spans="1:12" x14ac:dyDescent="0.3">
      <c r="A883" s="2"/>
      <c r="D883" s="2" t="s">
        <v>10</v>
      </c>
      <c r="E883" s="8">
        <v>1</v>
      </c>
      <c r="F883" s="7">
        <v>9000</v>
      </c>
      <c r="G883" s="7">
        <f t="shared" si="132"/>
        <v>9000</v>
      </c>
      <c r="H883" s="26"/>
      <c r="I883" s="26">
        <f>G883</f>
        <v>9000</v>
      </c>
      <c r="J883" s="2"/>
      <c r="K883" s="26"/>
      <c r="L883" s="26"/>
    </row>
    <row r="884" spans="1:12" ht="15" thickBot="1" x14ac:dyDescent="0.35">
      <c r="A884" s="2"/>
      <c r="D884" s="24" t="s">
        <v>0</v>
      </c>
      <c r="E884" s="8"/>
      <c r="F884" s="7"/>
      <c r="G884" s="23">
        <f>G879+G880+G881+G882+G883</f>
        <v>28700</v>
      </c>
      <c r="H884" s="26"/>
      <c r="I884" s="21">
        <f>I877+I878+I879+I880+I881+I882+I883</f>
        <v>63200</v>
      </c>
      <c r="J884" s="2"/>
      <c r="K884" s="26"/>
      <c r="L884" s="21">
        <f>I884</f>
        <v>63200</v>
      </c>
    </row>
    <row r="885" spans="1:12" ht="15" thickTop="1" x14ac:dyDescent="0.3">
      <c r="A885" s="17"/>
      <c r="B885" s="17"/>
      <c r="C885" s="17"/>
      <c r="D885" s="17">
        <v>6</v>
      </c>
      <c r="E885" s="19"/>
      <c r="F885" s="18"/>
      <c r="G885" s="18"/>
      <c r="H885" s="16"/>
      <c r="I885" s="16"/>
      <c r="J885" s="17"/>
      <c r="K885" s="16"/>
      <c r="L885" s="37"/>
    </row>
    <row r="886" spans="1:12" x14ac:dyDescent="0.3">
      <c r="A886" s="2"/>
      <c r="B886" s="2">
        <v>201</v>
      </c>
      <c r="C886" s="163" t="s">
        <v>620</v>
      </c>
      <c r="D886" s="46" t="s">
        <v>1451</v>
      </c>
      <c r="E886" s="8">
        <v>1</v>
      </c>
      <c r="F886" s="7"/>
      <c r="G886" s="7"/>
      <c r="H886" s="26">
        <v>2000</v>
      </c>
      <c r="I886" s="20">
        <f>H886*6</f>
        <v>12000</v>
      </c>
      <c r="J886" s="2"/>
      <c r="K886" s="26"/>
      <c r="L886" s="26"/>
    </row>
    <row r="887" spans="1:12" x14ac:dyDescent="0.3">
      <c r="A887" s="2"/>
      <c r="C887" s="46"/>
      <c r="D887" s="2" t="s">
        <v>16</v>
      </c>
      <c r="E887" s="8">
        <v>1</v>
      </c>
      <c r="F887" s="7">
        <v>1500</v>
      </c>
      <c r="G887" s="7">
        <f t="shared" ref="G887:G892" si="133">E887*F887</f>
        <v>1500</v>
      </c>
      <c r="H887" s="26"/>
      <c r="I887" s="26">
        <f>G887*6</f>
        <v>9000</v>
      </c>
      <c r="J887" s="2"/>
      <c r="K887" s="26"/>
      <c r="L887" s="26"/>
    </row>
    <row r="888" spans="1:12" x14ac:dyDescent="0.3">
      <c r="A888" s="2"/>
      <c r="D888" s="2" t="s">
        <v>15</v>
      </c>
      <c r="E888" s="8">
        <v>1</v>
      </c>
      <c r="F888" s="7">
        <v>500</v>
      </c>
      <c r="G888" s="7">
        <f t="shared" si="133"/>
        <v>500</v>
      </c>
      <c r="H888" s="26"/>
      <c r="I888" s="26">
        <f>G888*6</f>
        <v>3000</v>
      </c>
      <c r="J888" s="2"/>
      <c r="K888" s="26"/>
      <c r="L888" s="26"/>
    </row>
    <row r="889" spans="1:12" x14ac:dyDescent="0.3">
      <c r="A889" s="2"/>
      <c r="D889" s="2" t="s">
        <v>56</v>
      </c>
      <c r="E889" s="8">
        <v>1</v>
      </c>
      <c r="F889" s="7">
        <v>200</v>
      </c>
      <c r="G889" s="7">
        <f t="shared" si="133"/>
        <v>200</v>
      </c>
      <c r="H889" s="2"/>
      <c r="I889" s="26">
        <f>G889*6</f>
        <v>1200</v>
      </c>
      <c r="J889" s="2"/>
      <c r="K889" s="26"/>
      <c r="L889" s="26"/>
    </row>
    <row r="890" spans="1:12" x14ac:dyDescent="0.3">
      <c r="A890" s="2"/>
      <c r="D890" s="2" t="s">
        <v>3</v>
      </c>
      <c r="E890" s="8">
        <v>1</v>
      </c>
      <c r="F890" s="7">
        <v>2000</v>
      </c>
      <c r="G890" s="7">
        <f t="shared" si="133"/>
        <v>2000</v>
      </c>
      <c r="H890" s="26"/>
      <c r="I890" s="26">
        <f>G890*6</f>
        <v>12000</v>
      </c>
      <c r="J890" s="2"/>
      <c r="K890" s="26"/>
      <c r="L890" s="26"/>
    </row>
    <row r="891" spans="1:12" x14ac:dyDescent="0.3">
      <c r="A891" s="2"/>
      <c r="D891" s="2" t="s">
        <v>14</v>
      </c>
      <c r="E891" s="8">
        <v>1</v>
      </c>
      <c r="F891" s="7">
        <v>17000</v>
      </c>
      <c r="G891" s="7">
        <f t="shared" si="133"/>
        <v>17000</v>
      </c>
      <c r="H891" s="26"/>
      <c r="I891" s="26">
        <f>G891</f>
        <v>17000</v>
      </c>
      <c r="J891" s="2"/>
      <c r="K891" s="26"/>
      <c r="L891" s="26"/>
    </row>
    <row r="892" spans="1:12" x14ac:dyDescent="0.3">
      <c r="A892" s="2"/>
      <c r="D892" s="2" t="s">
        <v>10</v>
      </c>
      <c r="E892" s="8">
        <v>1</v>
      </c>
      <c r="F892" s="7">
        <v>9000</v>
      </c>
      <c r="G892" s="7">
        <f t="shared" si="133"/>
        <v>9000</v>
      </c>
      <c r="H892" s="26"/>
      <c r="I892" s="26">
        <f>G892</f>
        <v>9000</v>
      </c>
      <c r="J892" s="2"/>
      <c r="K892" s="26"/>
      <c r="L892" s="26"/>
    </row>
    <row r="893" spans="1:12" ht="15" thickBot="1" x14ac:dyDescent="0.35">
      <c r="A893" s="2"/>
      <c r="D893" s="24" t="s">
        <v>0</v>
      </c>
      <c r="E893" s="8"/>
      <c r="F893" s="7"/>
      <c r="G893" s="23">
        <f>G888+G889+G890+G891+G892</f>
        <v>28700</v>
      </c>
      <c r="H893" s="26"/>
      <c r="I893" s="21">
        <f>I886+I887+I888+I889+I890+I891+I892</f>
        <v>63200</v>
      </c>
      <c r="J893" s="2"/>
      <c r="K893" s="26"/>
      <c r="L893" s="21">
        <f>I893</f>
        <v>63200</v>
      </c>
    </row>
    <row r="894" spans="1:12" ht="15" thickTop="1" x14ac:dyDescent="0.3">
      <c r="A894" s="17"/>
      <c r="B894" s="17"/>
      <c r="C894" s="17"/>
      <c r="D894" s="17"/>
      <c r="E894" s="19"/>
      <c r="F894" s="18"/>
      <c r="G894" s="18"/>
      <c r="H894" s="16"/>
      <c r="I894" s="16"/>
      <c r="J894" s="17"/>
      <c r="K894" s="16"/>
      <c r="L894" s="16"/>
    </row>
    <row r="895" spans="1:12" x14ac:dyDescent="0.3">
      <c r="A895" s="2"/>
      <c r="B895" s="2">
        <v>202</v>
      </c>
      <c r="C895" s="163" t="s">
        <v>621</v>
      </c>
      <c r="D895" s="46" t="s">
        <v>1452</v>
      </c>
      <c r="E895" s="8"/>
      <c r="F895" s="7"/>
      <c r="G895" s="7"/>
      <c r="H895" s="26">
        <v>2000</v>
      </c>
      <c r="I895" s="20">
        <f>H895*6</f>
        <v>12000</v>
      </c>
      <c r="J895" s="2"/>
      <c r="K895" s="26"/>
      <c r="L895" s="26"/>
    </row>
    <row r="896" spans="1:12" x14ac:dyDescent="0.3">
      <c r="A896" s="2"/>
      <c r="C896" s="46"/>
      <c r="D896" s="2" t="s">
        <v>16</v>
      </c>
      <c r="E896" s="8">
        <v>1</v>
      </c>
      <c r="F896" s="7">
        <v>1500</v>
      </c>
      <c r="G896" s="7">
        <f t="shared" ref="G896:G901" si="134">E896*F896</f>
        <v>1500</v>
      </c>
      <c r="H896" s="26"/>
      <c r="I896" s="26">
        <f>G896*6</f>
        <v>9000</v>
      </c>
      <c r="J896" s="2"/>
      <c r="K896" s="26"/>
      <c r="L896" s="26"/>
    </row>
    <row r="897" spans="1:12" x14ac:dyDescent="0.3">
      <c r="A897" s="2"/>
      <c r="D897" s="2" t="s">
        <v>15</v>
      </c>
      <c r="E897" s="8">
        <v>1</v>
      </c>
      <c r="F897" s="7">
        <v>500</v>
      </c>
      <c r="G897" s="7">
        <f t="shared" si="134"/>
        <v>500</v>
      </c>
      <c r="H897" s="26"/>
      <c r="I897" s="26">
        <f>G897*6</f>
        <v>3000</v>
      </c>
      <c r="J897" s="2"/>
      <c r="K897" s="26"/>
      <c r="L897" s="26"/>
    </row>
    <row r="898" spans="1:12" x14ac:dyDescent="0.3">
      <c r="A898" s="2"/>
      <c r="D898" s="2" t="s">
        <v>56</v>
      </c>
      <c r="E898" s="8">
        <v>1</v>
      </c>
      <c r="F898" s="7">
        <v>200</v>
      </c>
      <c r="G898" s="7">
        <f t="shared" si="134"/>
        <v>200</v>
      </c>
      <c r="H898" s="2"/>
      <c r="I898" s="26">
        <f>G898*6</f>
        <v>1200</v>
      </c>
      <c r="J898" s="2"/>
      <c r="K898" s="26"/>
      <c r="L898" s="26"/>
    </row>
    <row r="899" spans="1:12" x14ac:dyDescent="0.3">
      <c r="A899" s="2"/>
      <c r="D899" s="2" t="s">
        <v>3</v>
      </c>
      <c r="E899" s="8">
        <v>1</v>
      </c>
      <c r="F899" s="7">
        <v>2000</v>
      </c>
      <c r="G899" s="7">
        <f t="shared" si="134"/>
        <v>2000</v>
      </c>
      <c r="H899" s="26"/>
      <c r="I899" s="26">
        <f>G899*6</f>
        <v>12000</v>
      </c>
      <c r="J899" s="2"/>
      <c r="K899" s="26"/>
      <c r="L899" s="26"/>
    </row>
    <row r="900" spans="1:12" x14ac:dyDescent="0.3">
      <c r="A900" s="2"/>
      <c r="D900" s="2" t="s">
        <v>14</v>
      </c>
      <c r="E900" s="8">
        <v>1</v>
      </c>
      <c r="F900" s="7">
        <v>17000</v>
      </c>
      <c r="G900" s="7">
        <f t="shared" si="134"/>
        <v>17000</v>
      </c>
      <c r="H900" s="26"/>
      <c r="I900" s="26">
        <f>G900</f>
        <v>17000</v>
      </c>
      <c r="J900" s="2"/>
      <c r="K900" s="26"/>
      <c r="L900" s="26"/>
    </row>
    <row r="901" spans="1:12" x14ac:dyDescent="0.3">
      <c r="A901" s="2"/>
      <c r="D901" s="2" t="s">
        <v>10</v>
      </c>
      <c r="E901" s="8">
        <v>1</v>
      </c>
      <c r="F901" s="7">
        <v>9000</v>
      </c>
      <c r="G901" s="7">
        <f t="shared" si="134"/>
        <v>9000</v>
      </c>
      <c r="H901" s="26"/>
      <c r="I901" s="26">
        <f>G901</f>
        <v>9000</v>
      </c>
      <c r="J901" s="2"/>
      <c r="K901" s="26"/>
      <c r="L901" s="26"/>
    </row>
    <row r="902" spans="1:12" ht="15" thickBot="1" x14ac:dyDescent="0.35">
      <c r="A902" s="2"/>
      <c r="D902" s="24" t="s">
        <v>0</v>
      </c>
      <c r="E902" s="8"/>
      <c r="F902" s="7"/>
      <c r="G902" s="23">
        <f>G897+G898+G899+G900+G901</f>
        <v>28700</v>
      </c>
      <c r="H902" s="26"/>
      <c r="I902" s="21">
        <f>I895+I896+I897+I898+I899+I900+I901</f>
        <v>63200</v>
      </c>
      <c r="J902" s="2"/>
      <c r="K902" s="26"/>
      <c r="L902" s="21">
        <f>I902</f>
        <v>63200</v>
      </c>
    </row>
    <row r="903" spans="1:12" ht="15" thickTop="1" x14ac:dyDescent="0.3">
      <c r="A903" s="17"/>
      <c r="B903" s="17"/>
      <c r="C903" s="17"/>
      <c r="D903" s="17"/>
      <c r="E903" s="19"/>
      <c r="F903" s="18"/>
      <c r="G903" s="18"/>
      <c r="H903" s="16"/>
      <c r="I903" s="16"/>
      <c r="J903" s="17"/>
      <c r="K903" s="16"/>
      <c r="L903" s="16"/>
    </row>
    <row r="904" spans="1:12" x14ac:dyDescent="0.3">
      <c r="A904" s="2"/>
      <c r="B904" s="2">
        <v>203</v>
      </c>
      <c r="C904" s="163" t="s">
        <v>622</v>
      </c>
      <c r="D904" s="46" t="s">
        <v>1453</v>
      </c>
      <c r="E904" s="8"/>
      <c r="F904" s="7"/>
      <c r="G904" s="7"/>
      <c r="H904" s="26">
        <v>2000</v>
      </c>
      <c r="I904" s="20">
        <f>H904*6</f>
        <v>12000</v>
      </c>
      <c r="J904" s="2"/>
      <c r="K904" s="26"/>
      <c r="L904" s="26"/>
    </row>
    <row r="905" spans="1:12" x14ac:dyDescent="0.3">
      <c r="A905" s="2"/>
      <c r="C905" s="46"/>
      <c r="D905" s="2" t="s">
        <v>16</v>
      </c>
      <c r="E905" s="8">
        <v>1</v>
      </c>
      <c r="F905" s="7">
        <v>1500</v>
      </c>
      <c r="G905" s="7">
        <f t="shared" ref="G905:G910" si="135">E905*F905</f>
        <v>1500</v>
      </c>
      <c r="H905" s="26"/>
      <c r="I905" s="26">
        <f>G905*6</f>
        <v>9000</v>
      </c>
      <c r="J905" s="2"/>
      <c r="K905" s="26"/>
      <c r="L905" s="26"/>
    </row>
    <row r="906" spans="1:12" x14ac:dyDescent="0.3">
      <c r="A906" s="2"/>
      <c r="C906" s="46"/>
      <c r="D906" s="2" t="s">
        <v>15</v>
      </c>
      <c r="E906" s="8">
        <v>1</v>
      </c>
      <c r="F906" s="7">
        <v>500</v>
      </c>
      <c r="G906" s="7">
        <f t="shared" si="135"/>
        <v>500</v>
      </c>
      <c r="H906" s="26"/>
      <c r="I906" s="26">
        <f>G906*6</f>
        <v>3000</v>
      </c>
      <c r="J906" s="2"/>
      <c r="K906" s="26"/>
      <c r="L906" s="26"/>
    </row>
    <row r="907" spans="1:12" x14ac:dyDescent="0.3">
      <c r="A907" s="2"/>
      <c r="C907" s="46"/>
      <c r="D907" s="2" t="s">
        <v>56</v>
      </c>
      <c r="E907" s="8">
        <v>1</v>
      </c>
      <c r="F907" s="7">
        <v>200</v>
      </c>
      <c r="G907" s="7">
        <f t="shared" si="135"/>
        <v>200</v>
      </c>
      <c r="H907" s="2"/>
      <c r="I907" s="26">
        <f>G907*6</f>
        <v>1200</v>
      </c>
      <c r="J907" s="2"/>
      <c r="K907" s="26"/>
      <c r="L907" s="26"/>
    </row>
    <row r="908" spans="1:12" x14ac:dyDescent="0.3">
      <c r="A908" s="2"/>
      <c r="C908" s="46"/>
      <c r="D908" s="2" t="s">
        <v>3</v>
      </c>
      <c r="E908" s="8">
        <v>1</v>
      </c>
      <c r="F908" s="7">
        <v>2000</v>
      </c>
      <c r="G908" s="7">
        <f t="shared" si="135"/>
        <v>2000</v>
      </c>
      <c r="H908" s="26"/>
      <c r="I908" s="26">
        <f>G908*6</f>
        <v>12000</v>
      </c>
      <c r="J908" s="2"/>
      <c r="K908" s="26"/>
      <c r="L908" s="26"/>
    </row>
    <row r="909" spans="1:12" x14ac:dyDescent="0.3">
      <c r="A909" s="2"/>
      <c r="C909" s="46"/>
      <c r="D909" s="2" t="s">
        <v>14</v>
      </c>
      <c r="E909" s="8">
        <v>1</v>
      </c>
      <c r="F909" s="7">
        <v>17000</v>
      </c>
      <c r="G909" s="7">
        <f t="shared" si="135"/>
        <v>17000</v>
      </c>
      <c r="H909" s="26"/>
      <c r="I909" s="26">
        <f>G909</f>
        <v>17000</v>
      </c>
      <c r="J909" s="2"/>
      <c r="K909" s="26"/>
      <c r="L909" s="26"/>
    </row>
    <row r="910" spans="1:12" x14ac:dyDescent="0.3">
      <c r="A910" s="2"/>
      <c r="C910" s="46"/>
      <c r="D910" s="2" t="s">
        <v>10</v>
      </c>
      <c r="E910" s="8">
        <v>1</v>
      </c>
      <c r="F910" s="7">
        <v>9000</v>
      </c>
      <c r="G910" s="7">
        <f t="shared" si="135"/>
        <v>9000</v>
      </c>
      <c r="H910" s="26"/>
      <c r="I910" s="26">
        <f>G910</f>
        <v>9000</v>
      </c>
      <c r="J910" s="2"/>
      <c r="K910" s="26"/>
      <c r="L910" s="26"/>
    </row>
    <row r="911" spans="1:12" ht="15" thickBot="1" x14ac:dyDescent="0.35">
      <c r="A911" s="2"/>
      <c r="D911" s="24" t="s">
        <v>0</v>
      </c>
      <c r="E911" s="8"/>
      <c r="F911" s="7"/>
      <c r="G911" s="23">
        <f>G906+G907+G908+G909+G910</f>
        <v>28700</v>
      </c>
      <c r="H911" s="26"/>
      <c r="I911" s="21">
        <f>I903+I904+I905+I906+I907+I908+I909+I910</f>
        <v>63200</v>
      </c>
      <c r="J911" s="26"/>
      <c r="K911" s="26"/>
      <c r="L911" s="21">
        <f>I911</f>
        <v>63200</v>
      </c>
    </row>
    <row r="912" spans="1:12" ht="15" thickTop="1" x14ac:dyDescent="0.3">
      <c r="A912" s="17"/>
      <c r="B912" s="17"/>
      <c r="C912" s="17"/>
      <c r="D912" s="17"/>
      <c r="E912" s="19"/>
      <c r="F912" s="18"/>
      <c r="G912" s="18"/>
      <c r="H912" s="16"/>
      <c r="I912" s="16"/>
      <c r="J912" s="17"/>
      <c r="K912" s="16"/>
      <c r="L912" s="16"/>
    </row>
    <row r="913" spans="1:12" x14ac:dyDescent="0.3">
      <c r="A913" s="46"/>
      <c r="B913" s="46">
        <v>204</v>
      </c>
      <c r="C913" s="160" t="s">
        <v>623</v>
      </c>
      <c r="D913" s="2" t="s">
        <v>1454</v>
      </c>
      <c r="E913" s="8">
        <v>1</v>
      </c>
      <c r="F913" s="7"/>
      <c r="G913" s="7"/>
      <c r="H913" s="26">
        <v>5000</v>
      </c>
      <c r="I913" s="20">
        <f>H913*6</f>
        <v>30000</v>
      </c>
      <c r="J913" s="2"/>
      <c r="K913" s="26"/>
      <c r="L913" s="26"/>
    </row>
    <row r="914" spans="1:12" x14ac:dyDescent="0.3">
      <c r="A914" s="46"/>
      <c r="B914" s="46"/>
      <c r="C914" s="47"/>
      <c r="D914" s="2" t="s">
        <v>1455</v>
      </c>
      <c r="E914" s="8">
        <v>1</v>
      </c>
      <c r="F914" s="7"/>
      <c r="G914" s="7"/>
      <c r="H914" s="26">
        <v>5000</v>
      </c>
      <c r="I914" s="20">
        <f>H914*6</f>
        <v>30000</v>
      </c>
      <c r="J914" s="2"/>
      <c r="K914" s="26"/>
      <c r="L914" s="26"/>
    </row>
    <row r="915" spans="1:12" x14ac:dyDescent="0.3">
      <c r="A915" s="2"/>
      <c r="C915" s="46"/>
      <c r="D915" s="2" t="s">
        <v>16</v>
      </c>
      <c r="E915" s="2">
        <v>2</v>
      </c>
      <c r="F915" s="7">
        <v>3000</v>
      </c>
      <c r="G915" s="7">
        <f t="shared" ref="G915:G920" si="136">E915*F915</f>
        <v>6000</v>
      </c>
      <c r="H915" s="26"/>
      <c r="I915" s="26">
        <f>G915*6</f>
        <v>36000</v>
      </c>
      <c r="J915" s="2"/>
      <c r="K915" s="26"/>
      <c r="L915" s="26"/>
    </row>
    <row r="916" spans="1:12" x14ac:dyDescent="0.3">
      <c r="A916" s="2"/>
      <c r="C916" s="46"/>
      <c r="D916" s="2" t="s">
        <v>15</v>
      </c>
      <c r="E916" s="2">
        <v>2</v>
      </c>
      <c r="F916" s="7">
        <v>500</v>
      </c>
      <c r="G916" s="7">
        <f t="shared" si="136"/>
        <v>1000</v>
      </c>
      <c r="H916" s="26"/>
      <c r="I916" s="26">
        <f>G916*6</f>
        <v>6000</v>
      </c>
      <c r="J916" s="2"/>
      <c r="K916" s="26"/>
      <c r="L916" s="26"/>
    </row>
    <row r="917" spans="1:12" x14ac:dyDescent="0.3">
      <c r="A917" s="2"/>
      <c r="D917" s="2" t="s">
        <v>56</v>
      </c>
      <c r="E917" s="2">
        <v>2</v>
      </c>
      <c r="F917" s="7">
        <v>200</v>
      </c>
      <c r="G917" s="7">
        <f t="shared" si="136"/>
        <v>400</v>
      </c>
      <c r="H917" s="2"/>
      <c r="I917" s="26">
        <f>G917*6</f>
        <v>2400</v>
      </c>
      <c r="J917" s="2"/>
      <c r="K917" s="26"/>
      <c r="L917" s="26"/>
    </row>
    <row r="918" spans="1:12" x14ac:dyDescent="0.3">
      <c r="A918" s="2"/>
      <c r="D918" s="2" t="s">
        <v>3</v>
      </c>
      <c r="E918" s="2">
        <v>2</v>
      </c>
      <c r="F918" s="7">
        <v>2000</v>
      </c>
      <c r="G918" s="7">
        <f t="shared" si="136"/>
        <v>4000</v>
      </c>
      <c r="H918" s="26"/>
      <c r="I918" s="26">
        <f>G918*6</f>
        <v>24000</v>
      </c>
      <c r="J918" s="2"/>
      <c r="K918" s="26"/>
      <c r="L918" s="26"/>
    </row>
    <row r="919" spans="1:12" x14ac:dyDescent="0.3">
      <c r="A919" s="2"/>
      <c r="D919" s="2" t="s">
        <v>14</v>
      </c>
      <c r="E919" s="2">
        <v>2</v>
      </c>
      <c r="F919" s="7">
        <v>17000</v>
      </c>
      <c r="G919" s="7">
        <f t="shared" si="136"/>
        <v>34000</v>
      </c>
      <c r="H919" s="26"/>
      <c r="I919" s="26">
        <f>G919</f>
        <v>34000</v>
      </c>
      <c r="J919" s="2"/>
      <c r="K919" s="26"/>
      <c r="L919" s="26"/>
    </row>
    <row r="920" spans="1:12" x14ac:dyDescent="0.3">
      <c r="A920" s="2"/>
      <c r="D920" s="2" t="s">
        <v>10</v>
      </c>
      <c r="E920" s="2">
        <v>2</v>
      </c>
      <c r="F920" s="7">
        <v>9000</v>
      </c>
      <c r="G920" s="7">
        <f t="shared" si="136"/>
        <v>18000</v>
      </c>
      <c r="H920" s="26"/>
      <c r="I920" s="26">
        <f>G920</f>
        <v>18000</v>
      </c>
      <c r="J920" s="2"/>
      <c r="K920" s="26"/>
      <c r="L920" s="26"/>
    </row>
    <row r="921" spans="1:12" ht="15" thickBot="1" x14ac:dyDescent="0.35">
      <c r="A921" s="2"/>
      <c r="D921" s="24" t="s">
        <v>0</v>
      </c>
      <c r="E921" s="8"/>
      <c r="F921" s="7"/>
      <c r="G921" s="23">
        <f>G916+G917+G918+G919+G920</f>
        <v>57400</v>
      </c>
      <c r="H921" s="26"/>
      <c r="I921" s="21">
        <f>I913+I914+I915+I916+I917+I918+I919+I920</f>
        <v>180400</v>
      </c>
      <c r="J921" s="26"/>
      <c r="K921" s="26"/>
      <c r="L921" s="21">
        <f>I921</f>
        <v>180400</v>
      </c>
    </row>
    <row r="922" spans="1:12" ht="15" thickTop="1" x14ac:dyDescent="0.3">
      <c r="A922" s="17"/>
      <c r="B922" s="17"/>
      <c r="C922" s="17"/>
      <c r="D922" s="17"/>
      <c r="E922" s="19"/>
      <c r="F922" s="18"/>
      <c r="G922" s="18"/>
      <c r="H922" s="16"/>
      <c r="I922" s="16"/>
      <c r="J922" s="17"/>
      <c r="K922" s="16"/>
      <c r="L922" s="16"/>
    </row>
    <row r="923" spans="1:12" x14ac:dyDescent="0.3">
      <c r="A923" s="2"/>
      <c r="B923" s="2">
        <v>205</v>
      </c>
      <c r="C923" s="163" t="s">
        <v>624</v>
      </c>
      <c r="D923" s="2" t="s">
        <v>1456</v>
      </c>
      <c r="E923" s="8"/>
      <c r="F923" s="7"/>
      <c r="G923" s="7"/>
      <c r="H923" s="26">
        <v>2000</v>
      </c>
      <c r="I923" s="20">
        <f>H923*6</f>
        <v>12000</v>
      </c>
      <c r="J923" s="2"/>
      <c r="K923" s="26"/>
      <c r="L923" s="26"/>
    </row>
    <row r="924" spans="1:12" x14ac:dyDescent="0.3">
      <c r="A924" s="2"/>
      <c r="C924" s="46"/>
      <c r="D924" s="2" t="s">
        <v>16</v>
      </c>
      <c r="E924" s="2">
        <v>2</v>
      </c>
      <c r="F924" s="7">
        <v>3000</v>
      </c>
      <c r="G924" s="7">
        <f t="shared" ref="G924:G929" si="137">E924*F924</f>
        <v>6000</v>
      </c>
      <c r="H924" s="26"/>
      <c r="I924" s="26">
        <f>G924*6</f>
        <v>36000</v>
      </c>
      <c r="J924" s="2"/>
      <c r="K924" s="26"/>
      <c r="L924" s="26"/>
    </row>
    <row r="925" spans="1:12" x14ac:dyDescent="0.3">
      <c r="A925" s="2"/>
      <c r="C925" s="46"/>
      <c r="D925" s="2" t="s">
        <v>15</v>
      </c>
      <c r="E925" s="2">
        <v>2</v>
      </c>
      <c r="F925" s="7">
        <v>500</v>
      </c>
      <c r="G925" s="7">
        <f t="shared" si="137"/>
        <v>1000</v>
      </c>
      <c r="H925" s="26"/>
      <c r="I925" s="26">
        <f>G925*6</f>
        <v>6000</v>
      </c>
      <c r="J925" s="2"/>
      <c r="K925" s="26"/>
      <c r="L925" s="26"/>
    </row>
    <row r="926" spans="1:12" x14ac:dyDescent="0.3">
      <c r="A926" s="2"/>
      <c r="C926" s="46"/>
      <c r="D926" s="2" t="s">
        <v>56</v>
      </c>
      <c r="E926" s="2">
        <v>2</v>
      </c>
      <c r="F926" s="7">
        <v>200</v>
      </c>
      <c r="G926" s="7">
        <f t="shared" si="137"/>
        <v>400</v>
      </c>
      <c r="H926" s="26"/>
      <c r="I926" s="26">
        <f>G926*6</f>
        <v>2400</v>
      </c>
      <c r="J926" s="2"/>
      <c r="K926" s="26"/>
      <c r="L926" s="26"/>
    </row>
    <row r="927" spans="1:12" x14ac:dyDescent="0.3">
      <c r="A927" s="2"/>
      <c r="C927" s="46"/>
      <c r="D927" s="2" t="s">
        <v>3</v>
      </c>
      <c r="E927" s="2">
        <v>2</v>
      </c>
      <c r="F927" s="7">
        <v>2000</v>
      </c>
      <c r="G927" s="7">
        <f t="shared" si="137"/>
        <v>4000</v>
      </c>
      <c r="H927" s="26"/>
      <c r="I927" s="26">
        <f>G927*6</f>
        <v>24000</v>
      </c>
      <c r="J927" s="2"/>
      <c r="K927" s="26"/>
      <c r="L927" s="26"/>
    </row>
    <row r="928" spans="1:12" x14ac:dyDescent="0.3">
      <c r="A928" s="2"/>
      <c r="D928" s="2" t="s">
        <v>14</v>
      </c>
      <c r="E928" s="2">
        <v>2</v>
      </c>
      <c r="F928" s="7">
        <v>17000</v>
      </c>
      <c r="G928" s="7">
        <f t="shared" si="137"/>
        <v>34000</v>
      </c>
      <c r="H928" s="2"/>
      <c r="I928" s="26">
        <f>G928</f>
        <v>34000</v>
      </c>
      <c r="J928" s="2"/>
      <c r="K928" s="26"/>
      <c r="L928" s="26"/>
    </row>
    <row r="929" spans="1:12" x14ac:dyDescent="0.3">
      <c r="A929" s="2"/>
      <c r="D929" s="2" t="s">
        <v>10</v>
      </c>
      <c r="E929" s="2">
        <v>2</v>
      </c>
      <c r="F929" s="7">
        <v>9000</v>
      </c>
      <c r="G929" s="7">
        <f t="shared" si="137"/>
        <v>18000</v>
      </c>
      <c r="H929" s="26"/>
      <c r="I929" s="26">
        <f>G929</f>
        <v>18000</v>
      </c>
      <c r="J929" s="2"/>
      <c r="K929" s="26"/>
      <c r="L929" s="26"/>
    </row>
    <row r="930" spans="1:12" ht="15" thickBot="1" x14ac:dyDescent="0.35">
      <c r="A930" s="2"/>
      <c r="D930" s="24" t="s">
        <v>0</v>
      </c>
      <c r="E930" s="8"/>
      <c r="F930" s="7"/>
      <c r="G930" s="23">
        <f>G925+G926+G927+G928+G929</f>
        <v>57400</v>
      </c>
      <c r="H930" s="26"/>
      <c r="I930" s="21">
        <f>I923+I924+I925+I926+I927+I928+I929</f>
        <v>132400</v>
      </c>
      <c r="J930" s="2"/>
      <c r="K930" s="26"/>
      <c r="L930" s="21">
        <f>I930</f>
        <v>132400</v>
      </c>
    </row>
    <row r="931" spans="1:12" ht="15" thickTop="1" x14ac:dyDescent="0.3">
      <c r="A931" s="17"/>
      <c r="B931" s="17"/>
      <c r="C931" s="17"/>
      <c r="D931" s="17"/>
      <c r="E931" s="19"/>
      <c r="F931" s="18"/>
      <c r="G931" s="18"/>
      <c r="H931" s="16"/>
      <c r="I931" s="16"/>
      <c r="J931" s="17"/>
      <c r="K931" s="16"/>
      <c r="L931" s="16"/>
    </row>
    <row r="932" spans="1:12" x14ac:dyDescent="0.3">
      <c r="A932" s="2"/>
      <c r="B932" s="2">
        <v>206</v>
      </c>
      <c r="C932" s="163" t="s">
        <v>625</v>
      </c>
      <c r="D932" s="46" t="s">
        <v>1457</v>
      </c>
      <c r="E932" s="2">
        <v>1</v>
      </c>
      <c r="F932" s="7"/>
      <c r="G932" s="7"/>
      <c r="H932" s="26">
        <v>2000</v>
      </c>
      <c r="I932" s="20">
        <f>H932*6</f>
        <v>12000</v>
      </c>
      <c r="J932" s="2"/>
      <c r="K932" s="26"/>
      <c r="L932" s="26"/>
    </row>
    <row r="933" spans="1:12" x14ac:dyDescent="0.3">
      <c r="A933" s="2"/>
      <c r="B933" s="2">
        <v>207</v>
      </c>
      <c r="C933" s="163" t="s">
        <v>1458</v>
      </c>
      <c r="D933" s="46" t="s">
        <v>1459</v>
      </c>
      <c r="E933" s="8">
        <v>1</v>
      </c>
      <c r="F933" s="7"/>
      <c r="G933" s="7"/>
      <c r="H933" s="26">
        <v>2000</v>
      </c>
      <c r="I933" s="20">
        <f>H933*6</f>
        <v>12000</v>
      </c>
      <c r="J933" s="2"/>
      <c r="K933" s="26"/>
      <c r="L933" s="26"/>
    </row>
    <row r="934" spans="1:12" x14ac:dyDescent="0.3">
      <c r="A934" s="2"/>
      <c r="B934" s="2">
        <v>208</v>
      </c>
      <c r="C934" s="163" t="s">
        <v>1460</v>
      </c>
      <c r="D934" s="46" t="s">
        <v>1461</v>
      </c>
      <c r="E934" s="8">
        <v>1</v>
      </c>
      <c r="F934" s="7"/>
      <c r="G934" s="7"/>
      <c r="H934" s="26">
        <v>2000</v>
      </c>
      <c r="I934" s="20">
        <f>H934*6</f>
        <v>12000</v>
      </c>
      <c r="J934" s="2"/>
      <c r="K934" s="26"/>
      <c r="L934" s="26"/>
    </row>
    <row r="935" spans="1:12" x14ac:dyDescent="0.3">
      <c r="A935" s="2"/>
      <c r="B935" s="2">
        <v>209</v>
      </c>
      <c r="C935" s="163" t="s">
        <v>1462</v>
      </c>
      <c r="D935" s="46" t="s">
        <v>1780</v>
      </c>
      <c r="E935" s="8"/>
      <c r="F935" s="7"/>
      <c r="G935" s="7"/>
      <c r="H935" s="26">
        <v>2000</v>
      </c>
      <c r="I935" s="20">
        <f>H935*6</f>
        <v>12000</v>
      </c>
      <c r="J935" s="2"/>
      <c r="K935" s="26"/>
      <c r="L935" s="26"/>
    </row>
    <row r="936" spans="1:12" x14ac:dyDescent="0.3">
      <c r="A936" s="2"/>
      <c r="C936" s="46"/>
      <c r="D936" s="2" t="s">
        <v>16</v>
      </c>
      <c r="E936" s="2">
        <v>4</v>
      </c>
      <c r="F936" s="7">
        <v>3000</v>
      </c>
      <c r="G936" s="7">
        <f t="shared" ref="G936:G941" si="138">E936*F936</f>
        <v>12000</v>
      </c>
      <c r="H936" s="20"/>
      <c r="I936" s="26">
        <f>G936*6</f>
        <v>72000</v>
      </c>
      <c r="J936" s="2"/>
      <c r="K936" s="26"/>
      <c r="L936" s="26"/>
    </row>
    <row r="937" spans="1:12" x14ac:dyDescent="0.3">
      <c r="A937" s="2"/>
      <c r="C937" s="46"/>
      <c r="D937" s="2" t="s">
        <v>15</v>
      </c>
      <c r="E937" s="2">
        <v>4</v>
      </c>
      <c r="F937" s="7">
        <v>500</v>
      </c>
      <c r="G937" s="7">
        <f t="shared" si="138"/>
        <v>2000</v>
      </c>
      <c r="H937" s="20"/>
      <c r="I937" s="26">
        <f>G937*6</f>
        <v>12000</v>
      </c>
      <c r="J937" s="2"/>
      <c r="K937" s="26"/>
      <c r="L937" s="26"/>
    </row>
    <row r="938" spans="1:12" x14ac:dyDescent="0.3">
      <c r="A938" s="2"/>
      <c r="D938" s="2" t="s">
        <v>56</v>
      </c>
      <c r="E938" s="2">
        <v>4</v>
      </c>
      <c r="F938" s="7">
        <v>200</v>
      </c>
      <c r="G938" s="7">
        <f t="shared" si="138"/>
        <v>800</v>
      </c>
      <c r="H938" s="2"/>
      <c r="I938" s="26">
        <f>G938*6</f>
        <v>4800</v>
      </c>
      <c r="J938" s="2"/>
      <c r="K938" s="26"/>
      <c r="L938" s="26"/>
    </row>
    <row r="939" spans="1:12" x14ac:dyDescent="0.3">
      <c r="A939" s="2"/>
      <c r="D939" s="2" t="s">
        <v>3</v>
      </c>
      <c r="E939" s="2">
        <v>4</v>
      </c>
      <c r="F939" s="7">
        <v>2000</v>
      </c>
      <c r="G939" s="7">
        <f t="shared" si="138"/>
        <v>8000</v>
      </c>
      <c r="H939" s="26"/>
      <c r="I939" s="26">
        <f>G939*6</f>
        <v>48000</v>
      </c>
      <c r="J939" s="2"/>
      <c r="K939" s="26"/>
      <c r="L939" s="26"/>
    </row>
    <row r="940" spans="1:12" x14ac:dyDescent="0.3">
      <c r="A940" s="2"/>
      <c r="D940" s="2" t="s">
        <v>14</v>
      </c>
      <c r="E940" s="2">
        <v>4</v>
      </c>
      <c r="F940" s="7">
        <v>17000</v>
      </c>
      <c r="G940" s="7">
        <f t="shared" si="138"/>
        <v>68000</v>
      </c>
      <c r="H940" s="26"/>
      <c r="I940" s="26">
        <f>G940</f>
        <v>68000</v>
      </c>
      <c r="J940" s="2"/>
      <c r="K940" s="26"/>
      <c r="L940" s="26"/>
    </row>
    <row r="941" spans="1:12" x14ac:dyDescent="0.3">
      <c r="A941" s="2"/>
      <c r="D941" s="2" t="s">
        <v>10</v>
      </c>
      <c r="E941" s="2">
        <v>4</v>
      </c>
      <c r="F941" s="7">
        <v>9000</v>
      </c>
      <c r="G941" s="7">
        <f t="shared" si="138"/>
        <v>36000</v>
      </c>
      <c r="H941" s="26"/>
      <c r="I941" s="26">
        <f>G941</f>
        <v>36000</v>
      </c>
      <c r="J941" s="2"/>
      <c r="K941" s="26"/>
      <c r="L941" s="26"/>
    </row>
    <row r="942" spans="1:12" ht="15" thickBot="1" x14ac:dyDescent="0.35">
      <c r="A942" s="2"/>
      <c r="D942" s="24" t="s">
        <v>0</v>
      </c>
      <c r="E942" s="8"/>
      <c r="F942" s="7"/>
      <c r="G942" s="23">
        <f>G937+G938+G939+G940+G941</f>
        <v>114800</v>
      </c>
      <c r="H942" s="26"/>
      <c r="I942" s="21">
        <f>I932+I934+I933+I935+I936+I937+I938+I939+I940+I941</f>
        <v>288800</v>
      </c>
      <c r="J942" s="2"/>
      <c r="K942" s="26"/>
      <c r="L942" s="21">
        <f>I942</f>
        <v>288800</v>
      </c>
    </row>
    <row r="943" spans="1:12" ht="15" thickTop="1" x14ac:dyDescent="0.3">
      <c r="A943" s="17"/>
      <c r="B943" s="17"/>
      <c r="C943" s="17"/>
      <c r="D943" s="17"/>
      <c r="E943" s="19"/>
      <c r="F943" s="18"/>
      <c r="G943" s="18"/>
      <c r="H943" s="16"/>
      <c r="I943" s="16"/>
      <c r="J943" s="17"/>
      <c r="K943" s="16"/>
      <c r="L943" s="16"/>
    </row>
    <row r="944" spans="1:12" x14ac:dyDescent="0.3">
      <c r="A944" s="2"/>
      <c r="B944" s="2">
        <v>210</v>
      </c>
      <c r="C944" s="163" t="s">
        <v>626</v>
      </c>
      <c r="D944" s="67" t="s">
        <v>1463</v>
      </c>
      <c r="E944" s="8">
        <v>1</v>
      </c>
      <c r="F944" s="7"/>
      <c r="G944" s="7"/>
      <c r="H944" s="26">
        <v>2000</v>
      </c>
      <c r="I944" s="20">
        <f>H944*6</f>
        <v>12000</v>
      </c>
      <c r="J944" s="2"/>
      <c r="K944" s="26"/>
      <c r="L944" s="26"/>
    </row>
    <row r="945" spans="1:12" x14ac:dyDescent="0.3">
      <c r="A945" s="2"/>
      <c r="C945" s="46"/>
      <c r="D945" s="2" t="s">
        <v>16</v>
      </c>
      <c r="E945" s="8">
        <v>1</v>
      </c>
      <c r="F945" s="7">
        <v>1500</v>
      </c>
      <c r="G945" s="7">
        <f t="shared" ref="G945:G950" si="139">E945*F945</f>
        <v>1500</v>
      </c>
      <c r="H945" s="26"/>
      <c r="I945" s="26">
        <f>G945*6</f>
        <v>9000</v>
      </c>
      <c r="J945" s="2"/>
      <c r="K945" s="26"/>
      <c r="L945" s="26"/>
    </row>
    <row r="946" spans="1:12" x14ac:dyDescent="0.3">
      <c r="A946" s="2"/>
      <c r="C946" s="46"/>
      <c r="D946" s="2" t="s">
        <v>15</v>
      </c>
      <c r="E946" s="8">
        <v>1</v>
      </c>
      <c r="F946" s="7">
        <v>500</v>
      </c>
      <c r="G946" s="7">
        <f t="shared" si="139"/>
        <v>500</v>
      </c>
      <c r="H946" s="26"/>
      <c r="I946" s="26">
        <f>G946*6</f>
        <v>3000</v>
      </c>
      <c r="J946" s="2"/>
      <c r="K946" s="26"/>
      <c r="L946" s="26"/>
    </row>
    <row r="947" spans="1:12" x14ac:dyDescent="0.3">
      <c r="A947" s="2"/>
      <c r="C947" s="46"/>
      <c r="D947" s="2" t="s">
        <v>56</v>
      </c>
      <c r="E947" s="8">
        <v>1</v>
      </c>
      <c r="F947" s="7">
        <v>200</v>
      </c>
      <c r="G947" s="7">
        <f t="shared" si="139"/>
        <v>200</v>
      </c>
      <c r="H947" s="2"/>
      <c r="I947" s="26">
        <f>G947*6</f>
        <v>1200</v>
      </c>
      <c r="J947" s="2"/>
      <c r="K947" s="26"/>
      <c r="L947" s="26"/>
    </row>
    <row r="948" spans="1:12" x14ac:dyDescent="0.3">
      <c r="A948" s="2"/>
      <c r="C948" s="46"/>
      <c r="D948" s="2" t="s">
        <v>3</v>
      </c>
      <c r="E948" s="8">
        <v>1</v>
      </c>
      <c r="F948" s="7">
        <v>2000</v>
      </c>
      <c r="G948" s="7">
        <f t="shared" si="139"/>
        <v>2000</v>
      </c>
      <c r="H948" s="26"/>
      <c r="I948" s="26">
        <f>G948*6</f>
        <v>12000</v>
      </c>
      <c r="J948" s="2"/>
      <c r="K948" s="26"/>
      <c r="L948" s="26"/>
    </row>
    <row r="949" spans="1:12" x14ac:dyDescent="0.3">
      <c r="A949" s="2"/>
      <c r="C949" s="46"/>
      <c r="D949" s="2" t="s">
        <v>14</v>
      </c>
      <c r="E949" s="8">
        <v>1</v>
      </c>
      <c r="F949" s="7">
        <v>17000</v>
      </c>
      <c r="G949" s="7">
        <f t="shared" si="139"/>
        <v>17000</v>
      </c>
      <c r="H949" s="26"/>
      <c r="I949" s="26">
        <f>G949</f>
        <v>17000</v>
      </c>
      <c r="J949" s="2"/>
      <c r="K949" s="26"/>
      <c r="L949" s="26"/>
    </row>
    <row r="950" spans="1:12" x14ac:dyDescent="0.3">
      <c r="A950" s="2"/>
      <c r="C950" s="46"/>
      <c r="D950" s="2" t="s">
        <v>10</v>
      </c>
      <c r="E950" s="8">
        <v>1</v>
      </c>
      <c r="F950" s="7">
        <v>9000</v>
      </c>
      <c r="G950" s="7">
        <f t="shared" si="139"/>
        <v>9000</v>
      </c>
      <c r="H950" s="26"/>
      <c r="I950" s="26">
        <f>G950</f>
        <v>9000</v>
      </c>
      <c r="J950" s="2"/>
      <c r="K950" s="26"/>
      <c r="L950" s="26"/>
    </row>
    <row r="951" spans="1:12" ht="15" thickBot="1" x14ac:dyDescent="0.35">
      <c r="A951" s="2"/>
      <c r="D951" s="24" t="s">
        <v>0</v>
      </c>
      <c r="E951" s="8"/>
      <c r="F951" s="7"/>
      <c r="G951" s="23">
        <f>G946+G947+G948+G949+G950</f>
        <v>28700</v>
      </c>
      <c r="H951" s="26"/>
      <c r="I951" s="21">
        <f>I944+I945+I946+I947+I948+I949+I950</f>
        <v>63200</v>
      </c>
      <c r="J951" s="2"/>
      <c r="K951" s="26"/>
      <c r="L951" s="21">
        <f>I951</f>
        <v>63200</v>
      </c>
    </row>
    <row r="952" spans="1:12" ht="15" thickTop="1" x14ac:dyDescent="0.3">
      <c r="A952" s="17"/>
      <c r="B952" s="17"/>
      <c r="C952" s="17"/>
      <c r="D952" s="17"/>
      <c r="E952" s="19"/>
      <c r="F952" s="18"/>
      <c r="G952" s="18"/>
      <c r="H952" s="16"/>
      <c r="I952" s="16"/>
      <c r="J952" s="17"/>
      <c r="K952" s="16"/>
      <c r="L952" s="16"/>
    </row>
    <row r="953" spans="1:12" x14ac:dyDescent="0.3">
      <c r="A953" s="2"/>
      <c r="B953" s="2">
        <v>211</v>
      </c>
      <c r="C953" s="163" t="s">
        <v>1464</v>
      </c>
      <c r="D953" s="46" t="s">
        <v>1465</v>
      </c>
      <c r="E953" s="8">
        <v>1</v>
      </c>
      <c r="F953" s="7"/>
      <c r="G953" s="7"/>
      <c r="H953" s="26">
        <v>2000</v>
      </c>
      <c r="I953" s="20">
        <f>H953*6</f>
        <v>12000</v>
      </c>
      <c r="J953" s="2"/>
      <c r="K953" s="26"/>
      <c r="L953" s="26"/>
    </row>
    <row r="954" spans="1:12" x14ac:dyDescent="0.3">
      <c r="A954" s="2"/>
      <c r="C954" s="46"/>
      <c r="D954" s="2" t="s">
        <v>16</v>
      </c>
      <c r="E954" s="8">
        <v>1</v>
      </c>
      <c r="F954" s="7">
        <v>1500</v>
      </c>
      <c r="G954" s="7">
        <f t="shared" ref="G954:G959" si="140">E954*F954</f>
        <v>1500</v>
      </c>
      <c r="H954" s="26"/>
      <c r="I954" s="26">
        <f>G954*6</f>
        <v>9000</v>
      </c>
      <c r="J954" s="2"/>
      <c r="K954" s="26"/>
      <c r="L954" s="26"/>
    </row>
    <row r="955" spans="1:12" x14ac:dyDescent="0.3">
      <c r="A955" s="2"/>
      <c r="C955" s="46"/>
      <c r="D955" s="2" t="s">
        <v>15</v>
      </c>
      <c r="E955" s="8">
        <v>1</v>
      </c>
      <c r="F955" s="7">
        <v>500</v>
      </c>
      <c r="G955" s="7">
        <f t="shared" si="140"/>
        <v>500</v>
      </c>
      <c r="H955" s="26"/>
      <c r="I955" s="26">
        <f>G955*6</f>
        <v>3000</v>
      </c>
      <c r="J955" s="2"/>
      <c r="K955" s="26"/>
      <c r="L955" s="26"/>
    </row>
    <row r="956" spans="1:12" x14ac:dyDescent="0.3">
      <c r="A956" s="2"/>
      <c r="D956" s="2" t="s">
        <v>56</v>
      </c>
      <c r="E956" s="8">
        <v>1</v>
      </c>
      <c r="F956" s="7">
        <v>200</v>
      </c>
      <c r="G956" s="7">
        <f t="shared" si="140"/>
        <v>200</v>
      </c>
      <c r="H956" s="2"/>
      <c r="I956" s="26">
        <f>G956*6</f>
        <v>1200</v>
      </c>
      <c r="J956" s="2"/>
      <c r="K956" s="26"/>
      <c r="L956" s="26"/>
    </row>
    <row r="957" spans="1:12" x14ac:dyDescent="0.3">
      <c r="A957" s="2"/>
      <c r="D957" s="2" t="s">
        <v>3</v>
      </c>
      <c r="E957" s="8">
        <v>1</v>
      </c>
      <c r="F957" s="7">
        <v>2000</v>
      </c>
      <c r="G957" s="7">
        <f t="shared" si="140"/>
        <v>2000</v>
      </c>
      <c r="H957" s="26"/>
      <c r="I957" s="26">
        <f>G957*6</f>
        <v>12000</v>
      </c>
      <c r="J957" s="2"/>
      <c r="K957" s="26"/>
      <c r="L957" s="26"/>
    </row>
    <row r="958" spans="1:12" x14ac:dyDescent="0.3">
      <c r="A958" s="2"/>
      <c r="D958" s="2" t="s">
        <v>14</v>
      </c>
      <c r="E958" s="8">
        <v>1</v>
      </c>
      <c r="F958" s="7">
        <v>17000</v>
      </c>
      <c r="G958" s="7">
        <f t="shared" si="140"/>
        <v>17000</v>
      </c>
      <c r="H958" s="26"/>
      <c r="I958" s="26">
        <f>G958</f>
        <v>17000</v>
      </c>
      <c r="J958" s="2"/>
      <c r="K958" s="26"/>
      <c r="L958" s="26"/>
    </row>
    <row r="959" spans="1:12" x14ac:dyDescent="0.3">
      <c r="A959" s="2"/>
      <c r="D959" s="2" t="s">
        <v>10</v>
      </c>
      <c r="E959" s="8">
        <v>1</v>
      </c>
      <c r="F959" s="7">
        <v>9000</v>
      </c>
      <c r="G959" s="7">
        <f t="shared" si="140"/>
        <v>9000</v>
      </c>
      <c r="H959" s="26"/>
      <c r="I959" s="26">
        <f>G959</f>
        <v>9000</v>
      </c>
      <c r="J959" s="2"/>
      <c r="K959" s="26"/>
      <c r="L959" s="26"/>
    </row>
    <row r="960" spans="1:12" ht="15" thickBot="1" x14ac:dyDescent="0.35">
      <c r="A960" s="2"/>
      <c r="D960" s="24" t="s">
        <v>0</v>
      </c>
      <c r="E960" s="8"/>
      <c r="F960" s="7"/>
      <c r="G960" s="23">
        <f>G955+G956+G957+G958+G959</f>
        <v>28700</v>
      </c>
      <c r="H960" s="26"/>
      <c r="I960" s="21">
        <f>I953+I954+I955+I956+I957+I958+I959</f>
        <v>63200</v>
      </c>
      <c r="J960" s="2"/>
      <c r="K960" s="26"/>
      <c r="L960" s="21">
        <f>I960</f>
        <v>63200</v>
      </c>
    </row>
    <row r="961" spans="1:12" ht="15" thickTop="1" x14ac:dyDescent="0.3">
      <c r="A961" s="17"/>
      <c r="B961" s="17"/>
      <c r="C961" s="17"/>
      <c r="D961" s="17"/>
      <c r="E961" s="19"/>
      <c r="F961" s="18"/>
      <c r="G961" s="18"/>
      <c r="H961" s="16"/>
      <c r="I961" s="16"/>
      <c r="J961" s="17"/>
      <c r="K961" s="16"/>
      <c r="L961" s="16"/>
    </row>
    <row r="962" spans="1:12" x14ac:dyDescent="0.3">
      <c r="A962" s="2"/>
      <c r="B962" s="2">
        <v>212</v>
      </c>
      <c r="C962" s="163" t="s">
        <v>1466</v>
      </c>
      <c r="D962" s="67" t="s">
        <v>1467</v>
      </c>
      <c r="E962" s="8">
        <v>1</v>
      </c>
      <c r="F962" s="7"/>
      <c r="G962" s="7"/>
      <c r="H962" s="26">
        <v>2000</v>
      </c>
      <c r="I962" s="20">
        <f>H962*6</f>
        <v>12000</v>
      </c>
      <c r="J962" s="2"/>
      <c r="K962" s="26"/>
      <c r="L962" s="26"/>
    </row>
    <row r="963" spans="1:12" x14ac:dyDescent="0.3">
      <c r="A963" s="2"/>
      <c r="C963" s="46"/>
      <c r="D963" s="2" t="s">
        <v>16</v>
      </c>
      <c r="E963" s="8">
        <v>1</v>
      </c>
      <c r="F963" s="7">
        <v>1500</v>
      </c>
      <c r="G963" s="7">
        <f t="shared" ref="G963:G968" si="141">E963*F963</f>
        <v>1500</v>
      </c>
      <c r="H963" s="26"/>
      <c r="I963" s="26">
        <f>G963*6</f>
        <v>9000</v>
      </c>
      <c r="J963" s="2"/>
      <c r="K963" s="26"/>
      <c r="L963" s="26"/>
    </row>
    <row r="964" spans="1:12" x14ac:dyDescent="0.3">
      <c r="A964" s="2"/>
      <c r="D964" s="2" t="s">
        <v>15</v>
      </c>
      <c r="E964" s="8">
        <v>1</v>
      </c>
      <c r="F964" s="7">
        <v>500</v>
      </c>
      <c r="G964" s="7">
        <f t="shared" si="141"/>
        <v>500</v>
      </c>
      <c r="H964" s="26"/>
      <c r="I964" s="26">
        <f>G964*6</f>
        <v>3000</v>
      </c>
      <c r="J964" s="2"/>
      <c r="K964" s="26"/>
      <c r="L964" s="26"/>
    </row>
    <row r="965" spans="1:12" x14ac:dyDescent="0.3">
      <c r="A965" s="2"/>
      <c r="D965" s="2" t="s">
        <v>56</v>
      </c>
      <c r="E965" s="8">
        <v>1</v>
      </c>
      <c r="F965" s="7">
        <v>200</v>
      </c>
      <c r="G965" s="7">
        <f t="shared" si="141"/>
        <v>200</v>
      </c>
      <c r="H965" s="2"/>
      <c r="I965" s="26">
        <f>G965*6</f>
        <v>1200</v>
      </c>
      <c r="J965" s="2"/>
      <c r="K965" s="26"/>
      <c r="L965" s="26"/>
    </row>
    <row r="966" spans="1:12" x14ac:dyDescent="0.3">
      <c r="A966" s="2"/>
      <c r="D966" s="2" t="s">
        <v>3</v>
      </c>
      <c r="E966" s="8">
        <v>1</v>
      </c>
      <c r="F966" s="7">
        <v>2000</v>
      </c>
      <c r="G966" s="7">
        <f t="shared" si="141"/>
        <v>2000</v>
      </c>
      <c r="H966" s="26"/>
      <c r="I966" s="26">
        <f>G966*6</f>
        <v>12000</v>
      </c>
      <c r="J966" s="2"/>
      <c r="K966" s="26"/>
      <c r="L966" s="26"/>
    </row>
    <row r="967" spans="1:12" x14ac:dyDescent="0.3">
      <c r="A967" s="2"/>
      <c r="D967" s="2" t="s">
        <v>14</v>
      </c>
      <c r="E967" s="8">
        <v>1</v>
      </c>
      <c r="F967" s="7">
        <v>17000</v>
      </c>
      <c r="G967" s="7">
        <f t="shared" si="141"/>
        <v>17000</v>
      </c>
      <c r="H967" s="26"/>
      <c r="I967" s="26">
        <f>G967</f>
        <v>17000</v>
      </c>
      <c r="J967" s="2"/>
      <c r="K967" s="26"/>
      <c r="L967" s="26"/>
    </row>
    <row r="968" spans="1:12" x14ac:dyDescent="0.3">
      <c r="A968" s="2"/>
      <c r="D968" s="2" t="s">
        <v>10</v>
      </c>
      <c r="E968" s="8">
        <v>1</v>
      </c>
      <c r="F968" s="7">
        <v>9000</v>
      </c>
      <c r="G968" s="7">
        <f t="shared" si="141"/>
        <v>9000</v>
      </c>
      <c r="H968" s="26"/>
      <c r="I968" s="26">
        <f>G968</f>
        <v>9000</v>
      </c>
      <c r="J968" s="2"/>
      <c r="K968" s="26"/>
      <c r="L968" s="26"/>
    </row>
    <row r="969" spans="1:12" ht="15" thickBot="1" x14ac:dyDescent="0.35">
      <c r="A969" s="2"/>
      <c r="D969" s="24" t="s">
        <v>0</v>
      </c>
      <c r="E969" s="8"/>
      <c r="F969" s="7"/>
      <c r="G969" s="23">
        <f>G964+G965+G966+G967+G968</f>
        <v>28700</v>
      </c>
      <c r="H969" s="26"/>
      <c r="I969" s="21">
        <f>I962+I963+I964+I965+I966+I967+I968</f>
        <v>63200</v>
      </c>
      <c r="J969" s="2"/>
      <c r="K969" s="26"/>
      <c r="L969" s="21">
        <f>I969</f>
        <v>63200</v>
      </c>
    </row>
    <row r="970" spans="1:12" ht="15" thickTop="1" x14ac:dyDescent="0.3">
      <c r="A970" s="17"/>
      <c r="B970" s="17"/>
      <c r="C970" s="17"/>
      <c r="D970" s="17"/>
      <c r="E970" s="19"/>
      <c r="F970" s="18"/>
      <c r="G970" s="18"/>
      <c r="H970" s="16"/>
      <c r="I970" s="16"/>
      <c r="J970" s="17"/>
      <c r="K970" s="16"/>
      <c r="L970" s="16"/>
    </row>
    <row r="971" spans="1:12" x14ac:dyDescent="0.3">
      <c r="A971" s="2"/>
      <c r="B971" s="2">
        <v>213</v>
      </c>
      <c r="C971" s="163" t="s">
        <v>627</v>
      </c>
      <c r="D971" s="67" t="s">
        <v>1468</v>
      </c>
      <c r="E971" s="8">
        <v>1</v>
      </c>
      <c r="F971" s="7"/>
      <c r="G971" s="7"/>
      <c r="H971" s="26">
        <v>2000</v>
      </c>
      <c r="I971" s="20">
        <f>H971*6</f>
        <v>12000</v>
      </c>
      <c r="J971" s="2"/>
      <c r="K971" s="26"/>
      <c r="L971" s="26"/>
    </row>
    <row r="972" spans="1:12" x14ac:dyDescent="0.3">
      <c r="A972" s="2"/>
      <c r="C972" s="46"/>
      <c r="D972" s="2" t="s">
        <v>16</v>
      </c>
      <c r="E972" s="8">
        <v>1</v>
      </c>
      <c r="F972" s="7">
        <v>1500</v>
      </c>
      <c r="G972" s="7">
        <f t="shared" ref="G972:G977" si="142">E972*F972</f>
        <v>1500</v>
      </c>
      <c r="H972" s="26"/>
      <c r="I972" s="26">
        <f>G972*6</f>
        <v>9000</v>
      </c>
      <c r="J972" s="2"/>
      <c r="K972" s="26"/>
      <c r="L972" s="26"/>
    </row>
    <row r="973" spans="1:12" x14ac:dyDescent="0.3">
      <c r="A973" s="2"/>
      <c r="D973" s="2" t="s">
        <v>15</v>
      </c>
      <c r="E973" s="8">
        <v>1</v>
      </c>
      <c r="F973" s="7">
        <v>500</v>
      </c>
      <c r="G973" s="7">
        <f t="shared" si="142"/>
        <v>500</v>
      </c>
      <c r="H973" s="26"/>
      <c r="I973" s="26">
        <f>G973*6</f>
        <v>3000</v>
      </c>
      <c r="J973" s="2"/>
      <c r="K973" s="26"/>
      <c r="L973" s="26"/>
    </row>
    <row r="974" spans="1:12" x14ac:dyDescent="0.3">
      <c r="A974" s="2"/>
      <c r="D974" s="2" t="s">
        <v>56</v>
      </c>
      <c r="E974" s="8">
        <v>1</v>
      </c>
      <c r="F974" s="7">
        <v>200</v>
      </c>
      <c r="G974" s="7">
        <f t="shared" si="142"/>
        <v>200</v>
      </c>
      <c r="H974" s="2"/>
      <c r="I974" s="26">
        <f>G974*6</f>
        <v>1200</v>
      </c>
      <c r="J974" s="2"/>
      <c r="K974" s="26"/>
      <c r="L974" s="26"/>
    </row>
    <row r="975" spans="1:12" x14ac:dyDescent="0.3">
      <c r="A975" s="2"/>
      <c r="D975" s="2" t="s">
        <v>3</v>
      </c>
      <c r="E975" s="8">
        <v>1</v>
      </c>
      <c r="F975" s="7">
        <v>2000</v>
      </c>
      <c r="G975" s="7">
        <f t="shared" si="142"/>
        <v>2000</v>
      </c>
      <c r="H975" s="26"/>
      <c r="I975" s="26">
        <f>G975*6</f>
        <v>12000</v>
      </c>
      <c r="J975" s="2"/>
      <c r="K975" s="26"/>
      <c r="L975" s="26"/>
    </row>
    <row r="976" spans="1:12" x14ac:dyDescent="0.3">
      <c r="A976" s="2"/>
      <c r="D976" s="2" t="s">
        <v>14</v>
      </c>
      <c r="E976" s="8">
        <v>1</v>
      </c>
      <c r="F976" s="7">
        <v>17000</v>
      </c>
      <c r="G976" s="7">
        <f t="shared" si="142"/>
        <v>17000</v>
      </c>
      <c r="H976" s="26"/>
      <c r="I976" s="26">
        <f>G976</f>
        <v>17000</v>
      </c>
      <c r="J976" s="2"/>
      <c r="K976" s="26"/>
      <c r="L976" s="26"/>
    </row>
    <row r="977" spans="1:12" x14ac:dyDescent="0.3">
      <c r="A977" s="2"/>
      <c r="D977" s="2" t="s">
        <v>10</v>
      </c>
      <c r="E977" s="8">
        <v>1</v>
      </c>
      <c r="F977" s="7">
        <v>9000</v>
      </c>
      <c r="G977" s="7">
        <f t="shared" si="142"/>
        <v>9000</v>
      </c>
      <c r="H977" s="26"/>
      <c r="I977" s="26">
        <f>G977</f>
        <v>9000</v>
      </c>
      <c r="J977" s="2"/>
      <c r="K977" s="26"/>
      <c r="L977" s="26"/>
    </row>
    <row r="978" spans="1:12" ht="15" thickBot="1" x14ac:dyDescent="0.35">
      <c r="A978" s="2"/>
      <c r="D978" s="24" t="s">
        <v>0</v>
      </c>
      <c r="E978" s="8"/>
      <c r="F978" s="7"/>
      <c r="G978" s="23">
        <f>G973+G974+G975+G976+G977</f>
        <v>28700</v>
      </c>
      <c r="H978" s="26"/>
      <c r="I978" s="21">
        <f>I971+I972+I973+I974+I975+I976+I977</f>
        <v>63200</v>
      </c>
      <c r="J978" s="2"/>
      <c r="K978" s="26"/>
      <c r="L978" s="21">
        <f>I978</f>
        <v>63200</v>
      </c>
    </row>
    <row r="979" spans="1:12" ht="15" thickTop="1" x14ac:dyDescent="0.3">
      <c r="A979" s="17"/>
      <c r="B979" s="17"/>
      <c r="C979" s="17"/>
      <c r="D979" s="17"/>
      <c r="E979" s="19"/>
      <c r="F979" s="18"/>
      <c r="G979" s="18"/>
      <c r="H979" s="16"/>
      <c r="I979" s="16"/>
      <c r="J979" s="17"/>
      <c r="K979" s="16"/>
      <c r="L979" s="16"/>
    </row>
    <row r="980" spans="1:12" x14ac:dyDescent="0.3">
      <c r="A980" s="2"/>
      <c r="B980" s="2">
        <v>214</v>
      </c>
      <c r="C980" s="163" t="s">
        <v>628</v>
      </c>
      <c r="D980" s="67" t="s">
        <v>1469</v>
      </c>
      <c r="E980" s="8">
        <v>1</v>
      </c>
      <c r="F980" s="7"/>
      <c r="G980" s="7"/>
      <c r="H980" s="26">
        <v>2000</v>
      </c>
      <c r="I980" s="20">
        <f>H980*6</f>
        <v>12000</v>
      </c>
      <c r="J980" s="2"/>
      <c r="K980" s="26"/>
      <c r="L980" s="26"/>
    </row>
    <row r="981" spans="1:12" x14ac:dyDescent="0.3">
      <c r="A981" s="2"/>
      <c r="C981" s="46"/>
      <c r="D981" s="2" t="s">
        <v>16</v>
      </c>
      <c r="E981" s="8">
        <v>1</v>
      </c>
      <c r="F981" s="7">
        <v>1500</v>
      </c>
      <c r="G981" s="7">
        <f t="shared" ref="G981:G986" si="143">E981*F981</f>
        <v>1500</v>
      </c>
      <c r="H981" s="26"/>
      <c r="I981" s="26">
        <f>G981*6</f>
        <v>9000</v>
      </c>
      <c r="J981" s="2"/>
      <c r="K981" s="26"/>
      <c r="L981" s="26"/>
    </row>
    <row r="982" spans="1:12" x14ac:dyDescent="0.3">
      <c r="A982" s="2"/>
      <c r="C982" s="46"/>
      <c r="D982" s="2" t="s">
        <v>15</v>
      </c>
      <c r="E982" s="8">
        <v>1</v>
      </c>
      <c r="F982" s="7">
        <v>500</v>
      </c>
      <c r="G982" s="7">
        <f t="shared" si="143"/>
        <v>500</v>
      </c>
      <c r="H982" s="26"/>
      <c r="I982" s="26">
        <f>G982*6</f>
        <v>3000</v>
      </c>
      <c r="J982" s="2"/>
      <c r="K982" s="26"/>
      <c r="L982" s="26"/>
    </row>
    <row r="983" spans="1:12" x14ac:dyDescent="0.3">
      <c r="A983" s="2"/>
      <c r="C983" s="46"/>
      <c r="D983" s="2" t="s">
        <v>56</v>
      </c>
      <c r="E983" s="8">
        <v>1</v>
      </c>
      <c r="F983" s="7">
        <v>200</v>
      </c>
      <c r="G983" s="7">
        <f t="shared" si="143"/>
        <v>200</v>
      </c>
      <c r="H983" s="2"/>
      <c r="I983" s="26">
        <f>G983*6</f>
        <v>1200</v>
      </c>
      <c r="J983" s="2"/>
      <c r="K983" s="26"/>
      <c r="L983" s="26"/>
    </row>
    <row r="984" spans="1:12" x14ac:dyDescent="0.3">
      <c r="A984" s="2"/>
      <c r="C984" s="46"/>
      <c r="D984" s="2" t="s">
        <v>3</v>
      </c>
      <c r="E984" s="8">
        <v>1</v>
      </c>
      <c r="F984" s="7">
        <v>2000</v>
      </c>
      <c r="G984" s="7">
        <f t="shared" si="143"/>
        <v>2000</v>
      </c>
      <c r="H984" s="26"/>
      <c r="I984" s="26">
        <f>G984*6</f>
        <v>12000</v>
      </c>
      <c r="J984" s="2"/>
      <c r="K984" s="26"/>
      <c r="L984" s="26"/>
    </row>
    <row r="985" spans="1:12" x14ac:dyDescent="0.3">
      <c r="A985" s="2"/>
      <c r="C985" s="46"/>
      <c r="D985" s="2" t="s">
        <v>14</v>
      </c>
      <c r="E985" s="8">
        <v>1</v>
      </c>
      <c r="F985" s="7">
        <v>17000</v>
      </c>
      <c r="G985" s="7">
        <f t="shared" si="143"/>
        <v>17000</v>
      </c>
      <c r="H985" s="26"/>
      <c r="I985" s="26">
        <f>G985</f>
        <v>17000</v>
      </c>
      <c r="J985" s="2"/>
      <c r="K985" s="26"/>
      <c r="L985" s="26"/>
    </row>
    <row r="986" spans="1:12" x14ac:dyDescent="0.3">
      <c r="A986" s="2"/>
      <c r="C986" s="46"/>
      <c r="D986" s="2" t="s">
        <v>10</v>
      </c>
      <c r="E986" s="8">
        <v>1</v>
      </c>
      <c r="F986" s="7">
        <v>9000</v>
      </c>
      <c r="G986" s="7">
        <f t="shared" si="143"/>
        <v>9000</v>
      </c>
      <c r="H986" s="26"/>
      <c r="I986" s="26">
        <f>G986</f>
        <v>9000</v>
      </c>
      <c r="J986" s="2"/>
      <c r="K986" s="26"/>
      <c r="L986" s="26"/>
    </row>
    <row r="987" spans="1:12" ht="15" thickBot="1" x14ac:dyDescent="0.35">
      <c r="A987" s="2"/>
      <c r="D987" s="24" t="s">
        <v>0</v>
      </c>
      <c r="E987" s="8"/>
      <c r="F987" s="7"/>
      <c r="G987" s="23">
        <f>G982+G983+G984+G985+G986</f>
        <v>28700</v>
      </c>
      <c r="H987" s="26"/>
      <c r="I987" s="21">
        <f>I980+I981+I982+I983+I984+I985+I986</f>
        <v>63200</v>
      </c>
      <c r="J987" s="2"/>
      <c r="K987" s="26"/>
      <c r="L987" s="21">
        <f>I987</f>
        <v>63200</v>
      </c>
    </row>
    <row r="988" spans="1:12" ht="15" thickTop="1" x14ac:dyDescent="0.3">
      <c r="A988" s="17"/>
      <c r="B988" s="17"/>
      <c r="C988" s="17"/>
      <c r="D988" s="17"/>
      <c r="E988" s="19"/>
      <c r="F988" s="18"/>
      <c r="G988" s="18"/>
      <c r="H988" s="16"/>
      <c r="I988" s="16"/>
      <c r="J988" s="17"/>
      <c r="K988" s="16"/>
      <c r="L988" s="16"/>
    </row>
    <row r="989" spans="1:12" x14ac:dyDescent="0.3">
      <c r="A989" s="2"/>
      <c r="B989" s="2">
        <v>215</v>
      </c>
      <c r="C989" s="163" t="s">
        <v>384</v>
      </c>
      <c r="D989" s="67" t="s">
        <v>1470</v>
      </c>
      <c r="E989" s="8">
        <v>1</v>
      </c>
      <c r="F989" s="7"/>
      <c r="G989" s="7"/>
      <c r="H989" s="26">
        <v>2000</v>
      </c>
      <c r="I989" s="20">
        <f>H989*6</f>
        <v>12000</v>
      </c>
      <c r="J989" s="2"/>
      <c r="K989" s="26"/>
      <c r="L989" s="26"/>
    </row>
    <row r="990" spans="1:12" x14ac:dyDescent="0.3">
      <c r="A990" s="2"/>
      <c r="C990" s="46"/>
      <c r="D990" s="2" t="s">
        <v>16</v>
      </c>
      <c r="E990" s="8">
        <v>1</v>
      </c>
      <c r="F990" s="7">
        <v>1500</v>
      </c>
      <c r="G990" s="7">
        <f t="shared" ref="G990:G995" si="144">E990*F990</f>
        <v>1500</v>
      </c>
      <c r="H990" s="26"/>
      <c r="I990" s="26">
        <f>G990*6</f>
        <v>9000</v>
      </c>
      <c r="J990" s="2"/>
      <c r="K990" s="26"/>
      <c r="L990" s="26"/>
    </row>
    <row r="991" spans="1:12" x14ac:dyDescent="0.3">
      <c r="A991" s="2"/>
      <c r="C991" s="46"/>
      <c r="D991" s="2" t="s">
        <v>15</v>
      </c>
      <c r="E991" s="8">
        <v>1</v>
      </c>
      <c r="F991" s="7">
        <v>500</v>
      </c>
      <c r="G991" s="7">
        <f t="shared" si="144"/>
        <v>500</v>
      </c>
      <c r="H991" s="26"/>
      <c r="I991" s="26">
        <f>G991*6</f>
        <v>3000</v>
      </c>
      <c r="J991" s="2"/>
      <c r="K991" s="26"/>
      <c r="L991" s="26"/>
    </row>
    <row r="992" spans="1:12" x14ac:dyDescent="0.3">
      <c r="A992" s="2"/>
      <c r="D992" s="2" t="s">
        <v>56</v>
      </c>
      <c r="E992" s="8">
        <v>1</v>
      </c>
      <c r="F992" s="7">
        <v>200</v>
      </c>
      <c r="G992" s="7">
        <f t="shared" si="144"/>
        <v>200</v>
      </c>
      <c r="H992" s="2"/>
      <c r="I992" s="26">
        <f>G992*6</f>
        <v>1200</v>
      </c>
      <c r="J992" s="2"/>
      <c r="K992" s="26"/>
      <c r="L992" s="26"/>
    </row>
    <row r="993" spans="1:12" x14ac:dyDescent="0.3">
      <c r="A993" s="2"/>
      <c r="D993" s="2" t="s">
        <v>3</v>
      </c>
      <c r="E993" s="8">
        <v>1</v>
      </c>
      <c r="F993" s="7">
        <v>2000</v>
      </c>
      <c r="G993" s="7">
        <f t="shared" si="144"/>
        <v>2000</v>
      </c>
      <c r="H993" s="26"/>
      <c r="I993" s="26">
        <f>G993*6</f>
        <v>12000</v>
      </c>
      <c r="J993" s="2"/>
      <c r="K993" s="26"/>
      <c r="L993" s="26"/>
    </row>
    <row r="994" spans="1:12" x14ac:dyDescent="0.3">
      <c r="A994" s="2"/>
      <c r="D994" s="2" t="s">
        <v>14</v>
      </c>
      <c r="E994" s="8">
        <v>1</v>
      </c>
      <c r="F994" s="7">
        <v>17000</v>
      </c>
      <c r="G994" s="7">
        <f t="shared" si="144"/>
        <v>17000</v>
      </c>
      <c r="H994" s="26"/>
      <c r="I994" s="26">
        <f>G994</f>
        <v>17000</v>
      </c>
      <c r="J994" s="2"/>
      <c r="K994" s="26"/>
      <c r="L994" s="26"/>
    </row>
    <row r="995" spans="1:12" x14ac:dyDescent="0.3">
      <c r="A995" s="2"/>
      <c r="D995" s="2" t="s">
        <v>10</v>
      </c>
      <c r="E995" s="8">
        <v>1</v>
      </c>
      <c r="F995" s="7">
        <v>9000</v>
      </c>
      <c r="G995" s="7">
        <f t="shared" si="144"/>
        <v>9000</v>
      </c>
      <c r="H995" s="26"/>
      <c r="I995" s="26">
        <f>G995</f>
        <v>9000</v>
      </c>
      <c r="J995" s="2"/>
      <c r="K995" s="26"/>
      <c r="L995" s="26"/>
    </row>
    <row r="996" spans="1:12" ht="15" thickBot="1" x14ac:dyDescent="0.35">
      <c r="A996" s="2"/>
      <c r="D996" s="24" t="s">
        <v>0</v>
      </c>
      <c r="E996" s="8"/>
      <c r="F996" s="7"/>
      <c r="G996" s="23">
        <f>G991+G992+G993+G994+G995</f>
        <v>28700</v>
      </c>
      <c r="H996" s="26"/>
      <c r="I996" s="21">
        <f>I989+I990+I991+I992+I993+I994+I995</f>
        <v>63200</v>
      </c>
      <c r="J996" s="2"/>
      <c r="K996" s="26"/>
      <c r="L996" s="21">
        <f>I996</f>
        <v>63200</v>
      </c>
    </row>
    <row r="997" spans="1:12" ht="15" thickTop="1" x14ac:dyDescent="0.3">
      <c r="A997" s="17"/>
      <c r="B997" s="17"/>
      <c r="C997" s="17"/>
      <c r="D997" s="17"/>
      <c r="E997" s="19"/>
      <c r="F997" s="18"/>
      <c r="G997" s="18"/>
      <c r="H997" s="16"/>
      <c r="I997" s="16"/>
      <c r="J997" s="17"/>
      <c r="K997" s="16"/>
      <c r="L997" s="16"/>
    </row>
    <row r="998" spans="1:12" x14ac:dyDescent="0.3">
      <c r="A998" s="2"/>
      <c r="B998" s="2">
        <v>216</v>
      </c>
      <c r="C998" s="163" t="s">
        <v>386</v>
      </c>
      <c r="D998" s="67" t="s">
        <v>1471</v>
      </c>
      <c r="E998" s="8">
        <v>1</v>
      </c>
      <c r="F998" s="7"/>
      <c r="G998" s="7"/>
      <c r="H998" s="26">
        <v>2000</v>
      </c>
      <c r="I998" s="20">
        <f>H998*6</f>
        <v>12000</v>
      </c>
      <c r="J998" s="2"/>
      <c r="K998" s="26"/>
      <c r="L998" s="26"/>
    </row>
    <row r="999" spans="1:12" x14ac:dyDescent="0.3">
      <c r="A999" s="2"/>
      <c r="C999" s="46"/>
      <c r="D999" s="2" t="s">
        <v>16</v>
      </c>
      <c r="E999" s="8">
        <v>1</v>
      </c>
      <c r="F999" s="7">
        <v>1500</v>
      </c>
      <c r="G999" s="7">
        <f t="shared" ref="G999:G1004" si="145">E999*F999</f>
        <v>1500</v>
      </c>
      <c r="H999" s="26"/>
      <c r="I999" s="26">
        <f>G999*6</f>
        <v>9000</v>
      </c>
      <c r="J999" s="2"/>
      <c r="K999" s="26"/>
      <c r="L999" s="26"/>
    </row>
    <row r="1000" spans="1:12" x14ac:dyDescent="0.3">
      <c r="A1000" s="2"/>
      <c r="D1000" s="2" t="s">
        <v>15</v>
      </c>
      <c r="E1000" s="8">
        <v>1</v>
      </c>
      <c r="F1000" s="7">
        <v>500</v>
      </c>
      <c r="G1000" s="7">
        <f t="shared" si="145"/>
        <v>500</v>
      </c>
      <c r="H1000" s="26"/>
      <c r="I1000" s="26">
        <f>G1000*6</f>
        <v>3000</v>
      </c>
      <c r="J1000" s="2"/>
      <c r="K1000" s="26"/>
      <c r="L1000" s="26"/>
    </row>
    <row r="1001" spans="1:12" x14ac:dyDescent="0.3">
      <c r="A1001" s="2"/>
      <c r="D1001" s="2" t="s">
        <v>56</v>
      </c>
      <c r="E1001" s="8">
        <v>1</v>
      </c>
      <c r="F1001" s="7">
        <v>200</v>
      </c>
      <c r="G1001" s="7">
        <f t="shared" si="145"/>
        <v>200</v>
      </c>
      <c r="H1001" s="2"/>
      <c r="I1001" s="26">
        <f>G1001*6</f>
        <v>1200</v>
      </c>
      <c r="J1001" s="2"/>
      <c r="K1001" s="26"/>
      <c r="L1001" s="26"/>
    </row>
    <row r="1002" spans="1:12" x14ac:dyDescent="0.3">
      <c r="A1002" s="2"/>
      <c r="D1002" s="2" t="s">
        <v>3</v>
      </c>
      <c r="E1002" s="8">
        <v>1</v>
      </c>
      <c r="F1002" s="7">
        <v>2000</v>
      </c>
      <c r="G1002" s="7">
        <f t="shared" si="145"/>
        <v>2000</v>
      </c>
      <c r="H1002" s="26"/>
      <c r="I1002" s="26">
        <f>G1002*6</f>
        <v>12000</v>
      </c>
      <c r="J1002" s="2"/>
      <c r="K1002" s="26"/>
      <c r="L1002" s="26"/>
    </row>
    <row r="1003" spans="1:12" x14ac:dyDescent="0.3">
      <c r="A1003" s="2"/>
      <c r="D1003" s="2" t="s">
        <v>14</v>
      </c>
      <c r="E1003" s="8">
        <v>1</v>
      </c>
      <c r="F1003" s="7">
        <v>17000</v>
      </c>
      <c r="G1003" s="7">
        <f t="shared" si="145"/>
        <v>17000</v>
      </c>
      <c r="H1003" s="26"/>
      <c r="I1003" s="26">
        <f>G1003</f>
        <v>17000</v>
      </c>
      <c r="J1003" s="2"/>
      <c r="K1003" s="26"/>
      <c r="L1003" s="26"/>
    </row>
    <row r="1004" spans="1:12" x14ac:dyDescent="0.3">
      <c r="A1004" s="2"/>
      <c r="D1004" s="2" t="s">
        <v>10</v>
      </c>
      <c r="E1004" s="8">
        <v>1</v>
      </c>
      <c r="F1004" s="7">
        <v>9000</v>
      </c>
      <c r="G1004" s="7">
        <f t="shared" si="145"/>
        <v>9000</v>
      </c>
      <c r="H1004" s="26"/>
      <c r="I1004" s="26">
        <f>G1004</f>
        <v>9000</v>
      </c>
      <c r="J1004" s="2"/>
      <c r="K1004" s="26"/>
      <c r="L1004" s="26"/>
    </row>
    <row r="1005" spans="1:12" ht="15" thickBot="1" x14ac:dyDescent="0.35">
      <c r="A1005" s="2"/>
      <c r="D1005" s="24" t="s">
        <v>0</v>
      </c>
      <c r="E1005" s="8"/>
      <c r="F1005" s="7"/>
      <c r="G1005" s="23">
        <f>G1000+G1001+G1002+G1003+G1004</f>
        <v>28700</v>
      </c>
      <c r="H1005" s="26"/>
      <c r="I1005" s="21">
        <f>I998+I999+I1000+I398+I1001+I1002+I1003+I1004</f>
        <v>93200</v>
      </c>
      <c r="J1005" s="2"/>
      <c r="K1005" s="26"/>
      <c r="L1005" s="21">
        <f>I1005</f>
        <v>93200</v>
      </c>
    </row>
    <row r="1006" spans="1:12" ht="15" thickTop="1" x14ac:dyDescent="0.3">
      <c r="A1006" s="17"/>
      <c r="B1006" s="17"/>
      <c r="C1006" s="17"/>
      <c r="D1006" s="17"/>
      <c r="E1006" s="19"/>
      <c r="F1006" s="18"/>
      <c r="G1006" s="18"/>
      <c r="H1006" s="16"/>
      <c r="I1006" s="16"/>
      <c r="J1006" s="17"/>
      <c r="K1006" s="16"/>
      <c r="L1006" s="16"/>
    </row>
    <row r="1007" spans="1:12" x14ac:dyDescent="0.3">
      <c r="A1007" s="2"/>
      <c r="B1007" s="2">
        <v>217</v>
      </c>
      <c r="C1007" s="163" t="s">
        <v>629</v>
      </c>
      <c r="D1007" s="46" t="s">
        <v>1472</v>
      </c>
      <c r="E1007" s="8">
        <v>1</v>
      </c>
      <c r="F1007" s="7"/>
      <c r="G1007" s="7"/>
      <c r="H1007" s="26">
        <v>2000</v>
      </c>
      <c r="I1007" s="20">
        <f>H1007*6</f>
        <v>12000</v>
      </c>
      <c r="J1007" s="2"/>
      <c r="K1007" s="26"/>
      <c r="L1007" s="26"/>
    </row>
    <row r="1008" spans="1:12" x14ac:dyDescent="0.3">
      <c r="A1008" s="2"/>
      <c r="C1008" s="46"/>
      <c r="D1008" s="2" t="s">
        <v>16</v>
      </c>
      <c r="E1008" s="8">
        <v>1</v>
      </c>
      <c r="F1008" s="7">
        <v>1500</v>
      </c>
      <c r="G1008" s="7">
        <f t="shared" ref="G1008:G1013" si="146">E1008*F1008</f>
        <v>1500</v>
      </c>
      <c r="H1008" s="26"/>
      <c r="I1008" s="26">
        <f>G1008*6</f>
        <v>9000</v>
      </c>
      <c r="J1008" s="2"/>
      <c r="K1008" s="26"/>
      <c r="L1008" s="26"/>
    </row>
    <row r="1009" spans="1:12" x14ac:dyDescent="0.3">
      <c r="A1009" s="2"/>
      <c r="D1009" s="2" t="s">
        <v>15</v>
      </c>
      <c r="E1009" s="8">
        <v>1</v>
      </c>
      <c r="F1009" s="7">
        <v>500</v>
      </c>
      <c r="G1009" s="7">
        <f t="shared" si="146"/>
        <v>500</v>
      </c>
      <c r="H1009" s="26"/>
      <c r="I1009" s="26">
        <f>G1009*6</f>
        <v>3000</v>
      </c>
      <c r="J1009" s="2"/>
      <c r="K1009" s="26"/>
      <c r="L1009" s="26"/>
    </row>
    <row r="1010" spans="1:12" x14ac:dyDescent="0.3">
      <c r="A1010" s="2"/>
      <c r="D1010" s="2" t="s">
        <v>56</v>
      </c>
      <c r="E1010" s="8">
        <v>1</v>
      </c>
      <c r="F1010" s="7">
        <v>200</v>
      </c>
      <c r="G1010" s="7">
        <f t="shared" si="146"/>
        <v>200</v>
      </c>
      <c r="H1010" s="2"/>
      <c r="I1010" s="26">
        <f>G1010*6</f>
        <v>1200</v>
      </c>
      <c r="J1010" s="2"/>
      <c r="K1010" s="26"/>
      <c r="L1010" s="26"/>
    </row>
    <row r="1011" spans="1:12" x14ac:dyDescent="0.3">
      <c r="A1011" s="2"/>
      <c r="D1011" s="2" t="s">
        <v>3</v>
      </c>
      <c r="E1011" s="8">
        <v>1</v>
      </c>
      <c r="F1011" s="7">
        <v>2000</v>
      </c>
      <c r="G1011" s="7">
        <f t="shared" si="146"/>
        <v>2000</v>
      </c>
      <c r="H1011" s="26"/>
      <c r="I1011" s="26">
        <f>G1011*6</f>
        <v>12000</v>
      </c>
      <c r="J1011" s="2"/>
      <c r="K1011" s="26"/>
      <c r="L1011" s="26"/>
    </row>
    <row r="1012" spans="1:12" x14ac:dyDescent="0.3">
      <c r="A1012" s="2"/>
      <c r="D1012" s="2" t="s">
        <v>14</v>
      </c>
      <c r="E1012" s="8">
        <v>1</v>
      </c>
      <c r="F1012" s="7">
        <v>17000</v>
      </c>
      <c r="G1012" s="7">
        <f t="shared" si="146"/>
        <v>17000</v>
      </c>
      <c r="H1012" s="26"/>
      <c r="I1012" s="26">
        <f>G1012</f>
        <v>17000</v>
      </c>
      <c r="J1012" s="2"/>
      <c r="K1012" s="26"/>
      <c r="L1012" s="26"/>
    </row>
    <row r="1013" spans="1:12" x14ac:dyDescent="0.3">
      <c r="A1013" s="2"/>
      <c r="D1013" s="2" t="s">
        <v>10</v>
      </c>
      <c r="E1013" s="8">
        <v>1</v>
      </c>
      <c r="F1013" s="7">
        <v>9000</v>
      </c>
      <c r="G1013" s="7">
        <f t="shared" si="146"/>
        <v>9000</v>
      </c>
      <c r="H1013" s="26"/>
      <c r="I1013" s="26">
        <f>G1013</f>
        <v>9000</v>
      </c>
      <c r="J1013" s="2"/>
      <c r="K1013" s="26"/>
      <c r="L1013" s="26"/>
    </row>
    <row r="1014" spans="1:12" ht="15" thickBot="1" x14ac:dyDescent="0.35">
      <c r="A1014" s="2"/>
      <c r="D1014" s="24" t="s">
        <v>0</v>
      </c>
      <c r="E1014" s="8"/>
      <c r="F1014" s="7"/>
      <c r="G1014" s="23">
        <f>G1009+G1010+G1011+G1012+G1013</f>
        <v>28700</v>
      </c>
      <c r="H1014" s="26"/>
      <c r="I1014" s="21">
        <f>I1007+I1008+I1009+I1010+I1011+I1012+I1013</f>
        <v>63200</v>
      </c>
      <c r="J1014" s="2"/>
      <c r="K1014" s="26"/>
      <c r="L1014" s="21">
        <f>I1014</f>
        <v>63200</v>
      </c>
    </row>
    <row r="1015" spans="1:12" ht="15" thickTop="1" x14ac:dyDescent="0.3">
      <c r="A1015" s="17"/>
      <c r="B1015" s="17"/>
      <c r="C1015" s="17"/>
      <c r="D1015" s="17"/>
      <c r="E1015" s="19"/>
      <c r="F1015" s="18"/>
      <c r="G1015" s="18"/>
      <c r="H1015" s="16"/>
      <c r="I1015" s="16"/>
      <c r="J1015" s="17"/>
      <c r="K1015" s="16"/>
      <c r="L1015" s="16"/>
    </row>
    <row r="1016" spans="1:12" x14ac:dyDescent="0.3">
      <c r="A1016" s="2"/>
      <c r="B1016" s="2">
        <v>218</v>
      </c>
      <c r="C1016" s="163" t="s">
        <v>630</v>
      </c>
      <c r="D1016" s="67" t="s">
        <v>1473</v>
      </c>
      <c r="E1016" s="8">
        <v>1</v>
      </c>
      <c r="F1016" s="7"/>
      <c r="G1016" s="7"/>
      <c r="H1016" s="26">
        <v>2000</v>
      </c>
      <c r="I1016" s="20">
        <f>H1016*6</f>
        <v>12000</v>
      </c>
      <c r="J1016" s="2"/>
      <c r="K1016" s="26"/>
      <c r="L1016" s="26"/>
    </row>
    <row r="1017" spans="1:12" x14ac:dyDescent="0.3">
      <c r="A1017" s="2"/>
      <c r="D1017" s="2" t="s">
        <v>16</v>
      </c>
      <c r="E1017" s="8">
        <v>1</v>
      </c>
      <c r="F1017" s="7">
        <v>1500</v>
      </c>
      <c r="G1017" s="7">
        <f t="shared" ref="G1017:G1022" si="147">E1017*F1017</f>
        <v>1500</v>
      </c>
      <c r="H1017" s="26"/>
      <c r="I1017" s="26">
        <f>G1017*6</f>
        <v>9000</v>
      </c>
      <c r="J1017" s="2"/>
      <c r="K1017" s="26"/>
      <c r="L1017" s="26"/>
    </row>
    <row r="1018" spans="1:12" x14ac:dyDescent="0.3">
      <c r="A1018" s="2"/>
      <c r="D1018" s="2" t="s">
        <v>15</v>
      </c>
      <c r="E1018" s="8">
        <v>1</v>
      </c>
      <c r="F1018" s="7">
        <v>500</v>
      </c>
      <c r="G1018" s="7">
        <f t="shared" si="147"/>
        <v>500</v>
      </c>
      <c r="H1018" s="26"/>
      <c r="I1018" s="26">
        <f>G1018*6</f>
        <v>3000</v>
      </c>
      <c r="J1018" s="2"/>
      <c r="K1018" s="26"/>
      <c r="L1018" s="26"/>
    </row>
    <row r="1019" spans="1:12" x14ac:dyDescent="0.3">
      <c r="A1019" s="2"/>
      <c r="D1019" s="2" t="s">
        <v>56</v>
      </c>
      <c r="E1019" s="8">
        <v>1</v>
      </c>
      <c r="F1019" s="7">
        <v>200</v>
      </c>
      <c r="G1019" s="7">
        <f t="shared" si="147"/>
        <v>200</v>
      </c>
      <c r="H1019" s="2"/>
      <c r="I1019" s="26">
        <f>G1019*6</f>
        <v>1200</v>
      </c>
      <c r="J1019" s="2"/>
      <c r="K1019" s="26"/>
      <c r="L1019" s="26"/>
    </row>
    <row r="1020" spans="1:12" x14ac:dyDescent="0.3">
      <c r="A1020" s="2"/>
      <c r="D1020" s="2" t="s">
        <v>3</v>
      </c>
      <c r="E1020" s="8">
        <v>1</v>
      </c>
      <c r="F1020" s="7">
        <v>2000</v>
      </c>
      <c r="G1020" s="7">
        <f t="shared" si="147"/>
        <v>2000</v>
      </c>
      <c r="H1020" s="26"/>
      <c r="I1020" s="26">
        <f>G1020*6</f>
        <v>12000</v>
      </c>
      <c r="J1020" s="2"/>
      <c r="K1020" s="26"/>
      <c r="L1020" s="26"/>
    </row>
    <row r="1021" spans="1:12" x14ac:dyDescent="0.3">
      <c r="A1021" s="2"/>
      <c r="D1021" s="2" t="s">
        <v>14</v>
      </c>
      <c r="E1021" s="8">
        <v>1</v>
      </c>
      <c r="F1021" s="7">
        <v>17000</v>
      </c>
      <c r="G1021" s="7">
        <f t="shared" si="147"/>
        <v>17000</v>
      </c>
      <c r="H1021" s="26"/>
      <c r="I1021" s="26">
        <f>G1021</f>
        <v>17000</v>
      </c>
      <c r="J1021" s="2"/>
      <c r="K1021" s="26"/>
      <c r="L1021" s="26"/>
    </row>
    <row r="1022" spans="1:12" x14ac:dyDescent="0.3">
      <c r="A1022" s="2"/>
      <c r="D1022" s="2" t="s">
        <v>10</v>
      </c>
      <c r="E1022" s="8">
        <v>1</v>
      </c>
      <c r="F1022" s="7">
        <v>9000</v>
      </c>
      <c r="G1022" s="7">
        <f t="shared" si="147"/>
        <v>9000</v>
      </c>
      <c r="H1022" s="26"/>
      <c r="I1022" s="26">
        <f>G1022</f>
        <v>9000</v>
      </c>
      <c r="J1022" s="2"/>
      <c r="K1022" s="26"/>
      <c r="L1022" s="26"/>
    </row>
    <row r="1023" spans="1:12" ht="15" thickBot="1" x14ac:dyDescent="0.35">
      <c r="A1023" s="2"/>
      <c r="D1023" s="24" t="s">
        <v>0</v>
      </c>
      <c r="E1023" s="8"/>
      <c r="F1023" s="7"/>
      <c r="G1023" s="23">
        <f>G1018+G1019+G1020+G1021+G1022</f>
        <v>28700</v>
      </c>
      <c r="H1023" s="26"/>
      <c r="I1023" s="21">
        <f>I1016+I1017+I1018+I1019+I1020+I1021+I1022</f>
        <v>63200</v>
      </c>
      <c r="J1023" s="2"/>
      <c r="K1023" s="26"/>
      <c r="L1023" s="21">
        <f>I1023</f>
        <v>63200</v>
      </c>
    </row>
    <row r="1024" spans="1:12" ht="15" thickTop="1" x14ac:dyDescent="0.3">
      <c r="A1024" s="17"/>
      <c r="B1024" s="17"/>
      <c r="C1024" s="17"/>
      <c r="D1024" s="17"/>
      <c r="E1024" s="19"/>
      <c r="F1024" s="18"/>
      <c r="G1024" s="18"/>
      <c r="H1024" s="16"/>
      <c r="I1024" s="16"/>
      <c r="J1024" s="17"/>
      <c r="K1024" s="16"/>
      <c r="L1024" s="16"/>
    </row>
    <row r="1025" spans="1:12" x14ac:dyDescent="0.3">
      <c r="A1025" s="2"/>
      <c r="B1025" s="2">
        <v>219</v>
      </c>
      <c r="C1025" s="163" t="s">
        <v>631</v>
      </c>
      <c r="D1025" s="67" t="s">
        <v>1474</v>
      </c>
      <c r="E1025" s="8">
        <v>1</v>
      </c>
      <c r="F1025" s="7"/>
      <c r="G1025" s="7"/>
      <c r="H1025" s="26">
        <v>2000</v>
      </c>
      <c r="I1025" s="20">
        <f>H1025*6</f>
        <v>12000</v>
      </c>
      <c r="J1025" s="2"/>
      <c r="K1025" s="26"/>
      <c r="L1025" s="26"/>
    </row>
    <row r="1026" spans="1:12" x14ac:dyDescent="0.3">
      <c r="A1026" s="2"/>
      <c r="C1026" s="46"/>
      <c r="D1026" s="2" t="s">
        <v>16</v>
      </c>
      <c r="E1026" s="8">
        <v>1</v>
      </c>
      <c r="F1026" s="7">
        <v>1500</v>
      </c>
      <c r="G1026" s="7">
        <f t="shared" ref="G1026:G1031" si="148">E1026*F1026</f>
        <v>1500</v>
      </c>
      <c r="H1026" s="26"/>
      <c r="I1026" s="26">
        <f>G1026*6</f>
        <v>9000</v>
      </c>
      <c r="J1026" s="2"/>
      <c r="K1026" s="26"/>
      <c r="L1026" s="26"/>
    </row>
    <row r="1027" spans="1:12" x14ac:dyDescent="0.3">
      <c r="A1027" s="2"/>
      <c r="C1027" s="46"/>
      <c r="D1027" s="2" t="s">
        <v>15</v>
      </c>
      <c r="E1027" s="8">
        <v>1</v>
      </c>
      <c r="F1027" s="7">
        <v>500</v>
      </c>
      <c r="G1027" s="7">
        <f t="shared" si="148"/>
        <v>500</v>
      </c>
      <c r="H1027" s="26"/>
      <c r="I1027" s="26">
        <f>G1027*6</f>
        <v>3000</v>
      </c>
      <c r="J1027" s="2"/>
      <c r="K1027" s="26"/>
      <c r="L1027" s="26"/>
    </row>
    <row r="1028" spans="1:12" x14ac:dyDescent="0.3">
      <c r="A1028" s="2"/>
      <c r="D1028" s="2" t="s">
        <v>56</v>
      </c>
      <c r="E1028" s="8">
        <v>1</v>
      </c>
      <c r="F1028" s="7">
        <v>200</v>
      </c>
      <c r="G1028" s="7">
        <f t="shared" si="148"/>
        <v>200</v>
      </c>
      <c r="H1028" s="2"/>
      <c r="I1028" s="26">
        <f>G1028*6</f>
        <v>1200</v>
      </c>
      <c r="J1028" s="2"/>
      <c r="K1028" s="26"/>
      <c r="L1028" s="26"/>
    </row>
    <row r="1029" spans="1:12" x14ac:dyDescent="0.3">
      <c r="A1029" s="2"/>
      <c r="D1029" s="2" t="s">
        <v>3</v>
      </c>
      <c r="E1029" s="8">
        <v>1</v>
      </c>
      <c r="F1029" s="7">
        <v>2000</v>
      </c>
      <c r="G1029" s="7">
        <f t="shared" si="148"/>
        <v>2000</v>
      </c>
      <c r="H1029" s="26"/>
      <c r="I1029" s="26">
        <f>G1029*6</f>
        <v>12000</v>
      </c>
      <c r="J1029" s="2"/>
      <c r="K1029" s="26"/>
      <c r="L1029" s="26"/>
    </row>
    <row r="1030" spans="1:12" x14ac:dyDescent="0.3">
      <c r="A1030" s="2"/>
      <c r="D1030" s="2" t="s">
        <v>14</v>
      </c>
      <c r="E1030" s="8">
        <v>1</v>
      </c>
      <c r="F1030" s="7">
        <v>17000</v>
      </c>
      <c r="G1030" s="7">
        <f t="shared" si="148"/>
        <v>17000</v>
      </c>
      <c r="H1030" s="26"/>
      <c r="I1030" s="26">
        <f>G1030</f>
        <v>17000</v>
      </c>
      <c r="J1030" s="2"/>
      <c r="K1030" s="26"/>
      <c r="L1030" s="26"/>
    </row>
    <row r="1031" spans="1:12" x14ac:dyDescent="0.3">
      <c r="A1031" s="2"/>
      <c r="D1031" s="2" t="s">
        <v>10</v>
      </c>
      <c r="E1031" s="8">
        <v>1</v>
      </c>
      <c r="F1031" s="7">
        <v>9000</v>
      </c>
      <c r="G1031" s="7">
        <f t="shared" si="148"/>
        <v>9000</v>
      </c>
      <c r="H1031" s="26"/>
      <c r="I1031" s="26">
        <f>G1031</f>
        <v>9000</v>
      </c>
      <c r="J1031" s="2"/>
      <c r="K1031" s="26"/>
      <c r="L1031" s="26"/>
    </row>
    <row r="1032" spans="1:12" ht="15" thickBot="1" x14ac:dyDescent="0.35">
      <c r="A1032" s="2"/>
      <c r="D1032" s="24" t="s">
        <v>0</v>
      </c>
      <c r="E1032" s="8"/>
      <c r="F1032" s="7"/>
      <c r="G1032" s="23">
        <f>G1027+G1028+G1029+G1030+G1031</f>
        <v>28700</v>
      </c>
      <c r="H1032" s="26"/>
      <c r="I1032" s="21">
        <f>I1025+I1026+I1027+I1028+I1029+I1030+I1031</f>
        <v>63200</v>
      </c>
      <c r="J1032" s="2"/>
      <c r="K1032" s="26"/>
      <c r="L1032" s="21">
        <f>I1032</f>
        <v>63200</v>
      </c>
    </row>
    <row r="1033" spans="1:12" ht="15" thickTop="1" x14ac:dyDescent="0.3">
      <c r="A1033" s="17"/>
      <c r="B1033" s="17"/>
      <c r="C1033" s="17"/>
      <c r="D1033" s="17"/>
      <c r="E1033" s="19"/>
      <c r="F1033" s="18"/>
      <c r="G1033" s="18"/>
      <c r="H1033" s="16"/>
      <c r="I1033" s="16"/>
      <c r="J1033" s="17"/>
      <c r="K1033" s="16"/>
      <c r="L1033" s="16"/>
    </row>
    <row r="1034" spans="1:12" x14ac:dyDescent="0.3">
      <c r="A1034" s="2"/>
      <c r="B1034" s="2">
        <v>220</v>
      </c>
      <c r="C1034" s="163" t="s">
        <v>632</v>
      </c>
      <c r="D1034" s="46" t="s">
        <v>1475</v>
      </c>
      <c r="E1034" s="8">
        <v>1</v>
      </c>
      <c r="F1034" s="7"/>
      <c r="G1034" s="7"/>
      <c r="H1034" s="26">
        <v>2000</v>
      </c>
      <c r="I1034" s="20">
        <f>H1034*6</f>
        <v>12000</v>
      </c>
      <c r="J1034" s="2"/>
      <c r="K1034" s="26"/>
      <c r="L1034" s="26"/>
    </row>
    <row r="1035" spans="1:12" x14ac:dyDescent="0.3">
      <c r="A1035" s="2"/>
      <c r="C1035" s="46"/>
      <c r="D1035" s="2" t="s">
        <v>16</v>
      </c>
      <c r="E1035" s="8">
        <v>1</v>
      </c>
      <c r="F1035" s="7">
        <v>1500</v>
      </c>
      <c r="G1035" s="7">
        <f t="shared" ref="G1035:G1040" si="149">E1035*F1035</f>
        <v>1500</v>
      </c>
      <c r="H1035" s="26"/>
      <c r="I1035" s="26">
        <f>G1035*6</f>
        <v>9000</v>
      </c>
      <c r="J1035" s="2"/>
      <c r="K1035" s="26"/>
      <c r="L1035" s="26"/>
    </row>
    <row r="1036" spans="1:12" x14ac:dyDescent="0.3">
      <c r="A1036" s="2"/>
      <c r="C1036" s="46"/>
      <c r="D1036" s="2" t="s">
        <v>15</v>
      </c>
      <c r="E1036" s="8">
        <v>1</v>
      </c>
      <c r="F1036" s="7">
        <v>500</v>
      </c>
      <c r="G1036" s="7">
        <f t="shared" si="149"/>
        <v>500</v>
      </c>
      <c r="H1036" s="26"/>
      <c r="I1036" s="26">
        <f>G1036*6</f>
        <v>3000</v>
      </c>
      <c r="J1036" s="2"/>
      <c r="K1036" s="26"/>
      <c r="L1036" s="26"/>
    </row>
    <row r="1037" spans="1:12" x14ac:dyDescent="0.3">
      <c r="A1037" s="2"/>
      <c r="D1037" s="2" t="s">
        <v>56</v>
      </c>
      <c r="E1037" s="8">
        <v>1</v>
      </c>
      <c r="F1037" s="7">
        <v>200</v>
      </c>
      <c r="G1037" s="7">
        <f t="shared" si="149"/>
        <v>200</v>
      </c>
      <c r="H1037" s="2"/>
      <c r="I1037" s="26">
        <f>G1037*6</f>
        <v>1200</v>
      </c>
      <c r="J1037" s="2"/>
      <c r="K1037" s="26"/>
      <c r="L1037" s="26"/>
    </row>
    <row r="1038" spans="1:12" x14ac:dyDescent="0.3">
      <c r="A1038" s="2"/>
      <c r="D1038" s="2" t="s">
        <v>3</v>
      </c>
      <c r="E1038" s="8">
        <v>1</v>
      </c>
      <c r="F1038" s="7">
        <v>2000</v>
      </c>
      <c r="G1038" s="7">
        <f t="shared" si="149"/>
        <v>2000</v>
      </c>
      <c r="H1038" s="26"/>
      <c r="I1038" s="26">
        <f>G1038*6</f>
        <v>12000</v>
      </c>
      <c r="J1038" s="2"/>
      <c r="K1038" s="26"/>
      <c r="L1038" s="26"/>
    </row>
    <row r="1039" spans="1:12" x14ac:dyDescent="0.3">
      <c r="A1039" s="2"/>
      <c r="D1039" s="2" t="s">
        <v>14</v>
      </c>
      <c r="E1039" s="8">
        <v>1</v>
      </c>
      <c r="F1039" s="7">
        <v>17000</v>
      </c>
      <c r="G1039" s="7">
        <f t="shared" si="149"/>
        <v>17000</v>
      </c>
      <c r="H1039" s="26"/>
      <c r="I1039" s="26">
        <f>G1039</f>
        <v>17000</v>
      </c>
      <c r="J1039" s="2"/>
      <c r="K1039" s="26"/>
      <c r="L1039" s="26"/>
    </row>
    <row r="1040" spans="1:12" x14ac:dyDescent="0.3">
      <c r="A1040" s="2"/>
      <c r="D1040" s="2" t="s">
        <v>10</v>
      </c>
      <c r="E1040" s="8">
        <v>1</v>
      </c>
      <c r="F1040" s="7">
        <v>9000</v>
      </c>
      <c r="G1040" s="7">
        <f t="shared" si="149"/>
        <v>9000</v>
      </c>
      <c r="H1040" s="26"/>
      <c r="I1040" s="26">
        <f>G1040</f>
        <v>9000</v>
      </c>
      <c r="J1040" s="2"/>
      <c r="K1040" s="26"/>
      <c r="L1040" s="26"/>
    </row>
    <row r="1041" spans="1:12" ht="15" thickBot="1" x14ac:dyDescent="0.35">
      <c r="A1041" s="2"/>
      <c r="D1041" s="24" t="s">
        <v>0</v>
      </c>
      <c r="E1041" s="8"/>
      <c r="F1041" s="7"/>
      <c r="G1041" s="23">
        <f>G1036+G1037+G1038+G1039+G1040</f>
        <v>28700</v>
      </c>
      <c r="H1041" s="26"/>
      <c r="I1041" s="21">
        <f>I1034+I1035+I1036+I1037+I1038+I1039+I1040</f>
        <v>63200</v>
      </c>
      <c r="J1041" s="2"/>
      <c r="K1041" s="26"/>
      <c r="L1041" s="21">
        <f>I1041</f>
        <v>63200</v>
      </c>
    </row>
    <row r="1042" spans="1:12" ht="15" thickTop="1" x14ac:dyDescent="0.3">
      <c r="A1042" s="17"/>
      <c r="B1042" s="17"/>
      <c r="C1042" s="17"/>
      <c r="D1042" s="17"/>
      <c r="E1042" s="19"/>
      <c r="F1042" s="18"/>
      <c r="G1042" s="18"/>
      <c r="H1042" s="16"/>
      <c r="I1042" s="16"/>
      <c r="J1042" s="17"/>
      <c r="K1042" s="16"/>
      <c r="L1042" s="16"/>
    </row>
    <row r="1043" spans="1:12" x14ac:dyDescent="0.3">
      <c r="A1043" s="2"/>
      <c r="B1043" s="2">
        <v>221</v>
      </c>
      <c r="C1043" s="163" t="s">
        <v>633</v>
      </c>
      <c r="D1043" s="46" t="s">
        <v>1476</v>
      </c>
      <c r="E1043" s="8">
        <v>1</v>
      </c>
      <c r="F1043" s="7"/>
      <c r="G1043" s="7"/>
      <c r="H1043" s="26">
        <v>2000</v>
      </c>
      <c r="I1043" s="20">
        <f>H1043*6</f>
        <v>12000</v>
      </c>
      <c r="J1043" s="2"/>
      <c r="K1043" s="26"/>
      <c r="L1043" s="26"/>
    </row>
    <row r="1044" spans="1:12" x14ac:dyDescent="0.3">
      <c r="A1044" s="2"/>
      <c r="C1044" s="46"/>
      <c r="D1044" s="2" t="s">
        <v>16</v>
      </c>
      <c r="E1044" s="8">
        <v>1</v>
      </c>
      <c r="F1044" s="7">
        <v>1500</v>
      </c>
      <c r="G1044" s="7">
        <f t="shared" ref="G1044:G1049" si="150">E1044*F1044</f>
        <v>1500</v>
      </c>
      <c r="H1044" s="26"/>
      <c r="I1044" s="26">
        <f>G1044*6</f>
        <v>9000</v>
      </c>
      <c r="J1044" s="2"/>
      <c r="K1044" s="26"/>
      <c r="L1044" s="26"/>
    </row>
    <row r="1045" spans="1:12" x14ac:dyDescent="0.3">
      <c r="A1045" s="2"/>
      <c r="D1045" s="2" t="s">
        <v>15</v>
      </c>
      <c r="E1045" s="8">
        <v>1</v>
      </c>
      <c r="F1045" s="7">
        <v>500</v>
      </c>
      <c r="G1045" s="7">
        <f t="shared" si="150"/>
        <v>500</v>
      </c>
      <c r="H1045" s="26"/>
      <c r="I1045" s="26">
        <f>G1045*6</f>
        <v>3000</v>
      </c>
      <c r="J1045" s="2"/>
      <c r="K1045" s="26"/>
      <c r="L1045" s="26"/>
    </row>
    <row r="1046" spans="1:12" x14ac:dyDescent="0.3">
      <c r="A1046" s="2"/>
      <c r="D1046" s="2" t="s">
        <v>56</v>
      </c>
      <c r="E1046" s="8">
        <v>1</v>
      </c>
      <c r="F1046" s="7">
        <v>200</v>
      </c>
      <c r="G1046" s="7">
        <f t="shared" si="150"/>
        <v>200</v>
      </c>
      <c r="H1046" s="2"/>
      <c r="I1046" s="26">
        <f>G1046*6</f>
        <v>1200</v>
      </c>
      <c r="J1046" s="2"/>
      <c r="K1046" s="26"/>
      <c r="L1046" s="26"/>
    </row>
    <row r="1047" spans="1:12" x14ac:dyDescent="0.3">
      <c r="A1047" s="2"/>
      <c r="D1047" s="2" t="s">
        <v>3</v>
      </c>
      <c r="E1047" s="8">
        <v>1</v>
      </c>
      <c r="F1047" s="7">
        <v>2000</v>
      </c>
      <c r="G1047" s="7">
        <f t="shared" si="150"/>
        <v>2000</v>
      </c>
      <c r="H1047" s="26"/>
      <c r="I1047" s="26">
        <f>G1047*6</f>
        <v>12000</v>
      </c>
      <c r="J1047" s="2"/>
      <c r="K1047" s="26"/>
      <c r="L1047" s="26"/>
    </row>
    <row r="1048" spans="1:12" x14ac:dyDescent="0.3">
      <c r="A1048" s="2"/>
      <c r="D1048" s="2" t="s">
        <v>14</v>
      </c>
      <c r="E1048" s="8">
        <v>1</v>
      </c>
      <c r="F1048" s="7">
        <v>17000</v>
      </c>
      <c r="G1048" s="7">
        <f t="shared" si="150"/>
        <v>17000</v>
      </c>
      <c r="H1048" s="26"/>
      <c r="I1048" s="26">
        <f>G1048</f>
        <v>17000</v>
      </c>
      <c r="J1048" s="2"/>
      <c r="K1048" s="26"/>
      <c r="L1048" s="26"/>
    </row>
    <row r="1049" spans="1:12" x14ac:dyDescent="0.3">
      <c r="A1049" s="2"/>
      <c r="D1049" s="2" t="s">
        <v>10</v>
      </c>
      <c r="E1049" s="8">
        <v>1</v>
      </c>
      <c r="F1049" s="7">
        <v>9000</v>
      </c>
      <c r="G1049" s="7">
        <f t="shared" si="150"/>
        <v>9000</v>
      </c>
      <c r="H1049" s="26"/>
      <c r="I1049" s="26">
        <f>G1049</f>
        <v>9000</v>
      </c>
      <c r="J1049" s="2"/>
      <c r="K1049" s="26"/>
      <c r="L1049" s="26"/>
    </row>
    <row r="1050" spans="1:12" ht="15" thickBot="1" x14ac:dyDescent="0.35">
      <c r="A1050" s="2"/>
      <c r="D1050" s="24" t="s">
        <v>0</v>
      </c>
      <c r="E1050" s="8"/>
      <c r="F1050" s="7"/>
      <c r="G1050" s="23">
        <f>G1045+G1046+G1047+G1048+G1049</f>
        <v>28700</v>
      </c>
      <c r="H1050" s="26"/>
      <c r="I1050" s="21">
        <f>I1043+I1044+I1045+I1046+I1047+I1048+I1049</f>
        <v>63200</v>
      </c>
      <c r="J1050" s="2"/>
      <c r="K1050" s="26"/>
      <c r="L1050" s="21">
        <f>I1050</f>
        <v>63200</v>
      </c>
    </row>
    <row r="1051" spans="1:12" ht="15" thickTop="1" x14ac:dyDescent="0.3">
      <c r="A1051" s="17"/>
      <c r="B1051" s="17"/>
      <c r="C1051" s="17"/>
      <c r="D1051" s="17"/>
      <c r="E1051" s="19"/>
      <c r="F1051" s="18"/>
      <c r="G1051" s="18"/>
      <c r="H1051" s="16"/>
      <c r="I1051" s="16"/>
      <c r="J1051" s="17"/>
      <c r="K1051" s="16"/>
      <c r="L1051" s="16"/>
    </row>
    <row r="1052" spans="1:12" x14ac:dyDescent="0.3">
      <c r="A1052" s="2"/>
      <c r="B1052" s="2">
        <v>222</v>
      </c>
      <c r="C1052" s="163" t="s">
        <v>634</v>
      </c>
      <c r="D1052" s="67" t="s">
        <v>1477</v>
      </c>
      <c r="E1052" s="8">
        <v>1</v>
      </c>
      <c r="F1052" s="7"/>
      <c r="G1052" s="7"/>
      <c r="H1052" s="26">
        <v>2000</v>
      </c>
      <c r="I1052" s="20">
        <f>H1052*6</f>
        <v>12000</v>
      </c>
      <c r="J1052" s="2"/>
      <c r="K1052" s="26"/>
      <c r="L1052" s="26"/>
    </row>
    <row r="1053" spans="1:12" x14ac:dyDescent="0.3">
      <c r="A1053" s="2"/>
      <c r="C1053" s="46"/>
      <c r="D1053" s="2" t="s">
        <v>16</v>
      </c>
      <c r="E1053" s="8">
        <v>1</v>
      </c>
      <c r="F1053" s="7">
        <v>1500</v>
      </c>
      <c r="G1053" s="7">
        <f t="shared" ref="G1053:G1058" si="151">E1053*F1053</f>
        <v>1500</v>
      </c>
      <c r="H1053" s="26"/>
      <c r="I1053" s="26">
        <f>G1053*6</f>
        <v>9000</v>
      </c>
      <c r="J1053" s="2"/>
      <c r="K1053" s="26"/>
      <c r="L1053" s="26"/>
    </row>
    <row r="1054" spans="1:12" x14ac:dyDescent="0.3">
      <c r="A1054" s="2"/>
      <c r="D1054" s="2" t="s">
        <v>15</v>
      </c>
      <c r="E1054" s="8">
        <v>1</v>
      </c>
      <c r="F1054" s="7">
        <v>500</v>
      </c>
      <c r="G1054" s="7">
        <f t="shared" si="151"/>
        <v>500</v>
      </c>
      <c r="H1054" s="26"/>
      <c r="I1054" s="26">
        <f>G1054*6</f>
        <v>3000</v>
      </c>
      <c r="J1054" s="2"/>
      <c r="K1054" s="26"/>
      <c r="L1054" s="26"/>
    </row>
    <row r="1055" spans="1:12" x14ac:dyDescent="0.3">
      <c r="A1055" s="2"/>
      <c r="D1055" s="2" t="s">
        <v>56</v>
      </c>
      <c r="E1055" s="8">
        <v>1</v>
      </c>
      <c r="F1055" s="7">
        <v>200</v>
      </c>
      <c r="G1055" s="7">
        <f t="shared" si="151"/>
        <v>200</v>
      </c>
      <c r="H1055" s="2"/>
      <c r="I1055" s="26">
        <f>G1055*6</f>
        <v>1200</v>
      </c>
      <c r="J1055" s="2"/>
      <c r="K1055" s="26"/>
      <c r="L1055" s="26"/>
    </row>
    <row r="1056" spans="1:12" x14ac:dyDescent="0.3">
      <c r="A1056" s="2"/>
      <c r="D1056" s="2" t="s">
        <v>3</v>
      </c>
      <c r="E1056" s="8">
        <v>1</v>
      </c>
      <c r="F1056" s="7">
        <v>2000</v>
      </c>
      <c r="G1056" s="7">
        <f t="shared" si="151"/>
        <v>2000</v>
      </c>
      <c r="H1056" s="26"/>
      <c r="I1056" s="26">
        <f>G1056*6</f>
        <v>12000</v>
      </c>
      <c r="J1056" s="2"/>
      <c r="K1056" s="26"/>
      <c r="L1056" s="26"/>
    </row>
    <row r="1057" spans="1:12" x14ac:dyDescent="0.3">
      <c r="A1057" s="2"/>
      <c r="D1057" s="2" t="s">
        <v>14</v>
      </c>
      <c r="E1057" s="8">
        <v>1</v>
      </c>
      <c r="F1057" s="7">
        <v>17000</v>
      </c>
      <c r="G1057" s="7">
        <f t="shared" si="151"/>
        <v>17000</v>
      </c>
      <c r="H1057" s="26"/>
      <c r="I1057" s="26">
        <f>G1057</f>
        <v>17000</v>
      </c>
      <c r="J1057" s="2"/>
      <c r="K1057" s="26"/>
      <c r="L1057" s="26"/>
    </row>
    <row r="1058" spans="1:12" x14ac:dyDescent="0.3">
      <c r="A1058" s="2"/>
      <c r="D1058" s="2" t="s">
        <v>10</v>
      </c>
      <c r="E1058" s="8">
        <v>1</v>
      </c>
      <c r="F1058" s="7">
        <v>9000</v>
      </c>
      <c r="G1058" s="7">
        <f t="shared" si="151"/>
        <v>9000</v>
      </c>
      <c r="H1058" s="26"/>
      <c r="I1058" s="26">
        <f>G1058</f>
        <v>9000</v>
      </c>
      <c r="J1058" s="2"/>
      <c r="K1058" s="26"/>
      <c r="L1058" s="26"/>
    </row>
    <row r="1059" spans="1:12" ht="15" thickBot="1" x14ac:dyDescent="0.35">
      <c r="A1059" s="2"/>
      <c r="D1059" s="24" t="s">
        <v>0</v>
      </c>
      <c r="E1059" s="8"/>
      <c r="F1059" s="7"/>
      <c r="G1059" s="23">
        <f>G1054+G1055+G1056+G1057+G1058</f>
        <v>28700</v>
      </c>
      <c r="H1059" s="26"/>
      <c r="I1059" s="21">
        <f>I1052+I1053+I1054+I1055+I1056+I1057+I1058</f>
        <v>63200</v>
      </c>
      <c r="J1059" s="2"/>
      <c r="K1059" s="26"/>
      <c r="L1059" s="21">
        <f>I1059</f>
        <v>63200</v>
      </c>
    </row>
    <row r="1060" spans="1:12" ht="15" thickTop="1" x14ac:dyDescent="0.3">
      <c r="A1060" s="17"/>
      <c r="B1060" s="17"/>
      <c r="C1060" s="17"/>
      <c r="D1060" s="17"/>
      <c r="E1060" s="19"/>
      <c r="F1060" s="18"/>
      <c r="G1060" s="18"/>
      <c r="H1060" s="16"/>
      <c r="I1060" s="16"/>
      <c r="J1060" s="17"/>
      <c r="K1060" s="16"/>
      <c r="L1060" s="16"/>
    </row>
    <row r="1061" spans="1:12" x14ac:dyDescent="0.3">
      <c r="A1061" s="2"/>
      <c r="B1061" s="2">
        <v>223</v>
      </c>
      <c r="C1061" s="163" t="s">
        <v>635</v>
      </c>
      <c r="D1061" s="67" t="s">
        <v>1478</v>
      </c>
      <c r="E1061" s="8">
        <v>1</v>
      </c>
      <c r="F1061" s="7"/>
      <c r="G1061" s="7"/>
      <c r="H1061" s="26">
        <v>2000</v>
      </c>
      <c r="I1061" s="20">
        <f>H1061*6</f>
        <v>12000</v>
      </c>
      <c r="J1061" s="2"/>
      <c r="K1061" s="26"/>
      <c r="L1061" s="26"/>
    </row>
    <row r="1062" spans="1:12" x14ac:dyDescent="0.3">
      <c r="A1062" s="2"/>
      <c r="C1062" s="46"/>
      <c r="D1062" s="2" t="s">
        <v>16</v>
      </c>
      <c r="E1062" s="8">
        <v>1</v>
      </c>
      <c r="F1062" s="7">
        <v>1500</v>
      </c>
      <c r="G1062" s="7">
        <f t="shared" ref="G1062:G1067" si="152">E1062*F1062</f>
        <v>1500</v>
      </c>
      <c r="H1062" s="26"/>
      <c r="I1062" s="26">
        <f>G1062*6</f>
        <v>9000</v>
      </c>
      <c r="J1062" s="2"/>
      <c r="K1062" s="26"/>
      <c r="L1062" s="26"/>
    </row>
    <row r="1063" spans="1:12" x14ac:dyDescent="0.3">
      <c r="A1063" s="2"/>
      <c r="C1063" s="46"/>
      <c r="D1063" s="2" t="s">
        <v>15</v>
      </c>
      <c r="E1063" s="8">
        <v>1</v>
      </c>
      <c r="F1063" s="7">
        <v>500</v>
      </c>
      <c r="G1063" s="7">
        <f t="shared" si="152"/>
        <v>500</v>
      </c>
      <c r="H1063" s="26"/>
      <c r="I1063" s="26">
        <f>G1063*6</f>
        <v>3000</v>
      </c>
      <c r="J1063" s="2"/>
      <c r="K1063" s="26"/>
      <c r="L1063" s="26"/>
    </row>
    <row r="1064" spans="1:12" x14ac:dyDescent="0.3">
      <c r="A1064" s="2"/>
      <c r="C1064" s="46"/>
      <c r="D1064" s="2" t="s">
        <v>56</v>
      </c>
      <c r="E1064" s="8">
        <v>1</v>
      </c>
      <c r="F1064" s="7">
        <v>200</v>
      </c>
      <c r="G1064" s="7">
        <f t="shared" si="152"/>
        <v>200</v>
      </c>
      <c r="H1064" s="2"/>
      <c r="I1064" s="26">
        <f>G1064*6</f>
        <v>1200</v>
      </c>
      <c r="J1064" s="2"/>
      <c r="K1064" s="26"/>
      <c r="L1064" s="26"/>
    </row>
    <row r="1065" spans="1:12" x14ac:dyDescent="0.3">
      <c r="A1065" s="2"/>
      <c r="C1065" s="46"/>
      <c r="D1065" s="2" t="s">
        <v>3</v>
      </c>
      <c r="E1065" s="8">
        <v>1</v>
      </c>
      <c r="F1065" s="7">
        <v>2000</v>
      </c>
      <c r="G1065" s="7">
        <f t="shared" si="152"/>
        <v>2000</v>
      </c>
      <c r="H1065" s="26"/>
      <c r="I1065" s="26">
        <f>G1065*6</f>
        <v>12000</v>
      </c>
      <c r="J1065" s="2"/>
      <c r="K1065" s="26"/>
      <c r="L1065" s="26"/>
    </row>
    <row r="1066" spans="1:12" x14ac:dyDescent="0.3">
      <c r="A1066" s="2"/>
      <c r="C1066" s="46"/>
      <c r="D1066" s="2" t="s">
        <v>14</v>
      </c>
      <c r="E1066" s="8">
        <v>1</v>
      </c>
      <c r="F1066" s="7">
        <v>17000</v>
      </c>
      <c r="G1066" s="7">
        <f t="shared" si="152"/>
        <v>17000</v>
      </c>
      <c r="H1066" s="26"/>
      <c r="I1066" s="26">
        <f>G1066</f>
        <v>17000</v>
      </c>
      <c r="J1066" s="2"/>
      <c r="K1066" s="26"/>
      <c r="L1066" s="26"/>
    </row>
    <row r="1067" spans="1:12" x14ac:dyDescent="0.3">
      <c r="A1067" s="2"/>
      <c r="C1067" s="46"/>
      <c r="D1067" s="2" t="s">
        <v>10</v>
      </c>
      <c r="E1067" s="8">
        <v>1</v>
      </c>
      <c r="F1067" s="7">
        <v>9000</v>
      </c>
      <c r="G1067" s="7">
        <f t="shared" si="152"/>
        <v>9000</v>
      </c>
      <c r="H1067" s="26"/>
      <c r="I1067" s="26">
        <f>G1067</f>
        <v>9000</v>
      </c>
      <c r="J1067" s="2"/>
      <c r="K1067" s="26"/>
      <c r="L1067" s="26"/>
    </row>
    <row r="1068" spans="1:12" ht="15" thickBot="1" x14ac:dyDescent="0.35">
      <c r="A1068" s="2"/>
      <c r="D1068" s="24" t="s">
        <v>0</v>
      </c>
      <c r="E1068" s="8"/>
      <c r="F1068" s="7"/>
      <c r="G1068" s="23">
        <f>G1063+G1064+G1065+G1066+G1067</f>
        <v>28700</v>
      </c>
      <c r="H1068" s="26"/>
      <c r="I1068" s="21">
        <f>I1061+I1053+I1054+I1055+I1056+I1057+I1058</f>
        <v>63200</v>
      </c>
      <c r="J1068" s="2"/>
      <c r="K1068" s="26"/>
      <c r="L1068" s="21">
        <f>I1068</f>
        <v>63200</v>
      </c>
    </row>
    <row r="1069" spans="1:12" ht="15" thickTop="1" x14ac:dyDescent="0.3">
      <c r="A1069" s="17"/>
      <c r="B1069" s="17"/>
      <c r="C1069" s="17"/>
      <c r="D1069" s="17"/>
      <c r="E1069" s="19"/>
      <c r="F1069" s="18"/>
      <c r="G1069" s="18"/>
      <c r="H1069" s="16"/>
      <c r="I1069" s="16"/>
      <c r="J1069" s="17"/>
      <c r="K1069" s="16"/>
      <c r="L1069" s="16"/>
    </row>
    <row r="1070" spans="1:12" x14ac:dyDescent="0.3">
      <c r="A1070" s="2"/>
      <c r="B1070" s="2">
        <v>224</v>
      </c>
      <c r="C1070" s="163" t="s">
        <v>636</v>
      </c>
      <c r="D1070" s="46" t="s">
        <v>1479</v>
      </c>
      <c r="E1070" s="8">
        <v>1</v>
      </c>
      <c r="F1070" s="7"/>
      <c r="G1070" s="7"/>
      <c r="H1070" s="26">
        <v>2000</v>
      </c>
      <c r="I1070" s="20">
        <f>H1070*6</f>
        <v>12000</v>
      </c>
      <c r="J1070" s="2"/>
      <c r="K1070" s="26"/>
      <c r="L1070" s="26"/>
    </row>
    <row r="1071" spans="1:12" x14ac:dyDescent="0.3">
      <c r="A1071" s="2"/>
      <c r="C1071" s="46"/>
      <c r="D1071" s="2" t="s">
        <v>16</v>
      </c>
      <c r="E1071" s="8">
        <v>1</v>
      </c>
      <c r="F1071" s="7">
        <v>1500</v>
      </c>
      <c r="G1071" s="7">
        <f t="shared" ref="G1071:G1076" si="153">E1071*F1071</f>
        <v>1500</v>
      </c>
      <c r="H1071" s="26"/>
      <c r="I1071" s="26">
        <f>G1071*6</f>
        <v>9000</v>
      </c>
      <c r="J1071" s="2"/>
      <c r="K1071" s="26"/>
      <c r="L1071" s="26"/>
    </row>
    <row r="1072" spans="1:12" x14ac:dyDescent="0.3">
      <c r="A1072" s="2"/>
      <c r="C1072" s="46"/>
      <c r="D1072" s="2" t="s">
        <v>15</v>
      </c>
      <c r="E1072" s="8">
        <v>1</v>
      </c>
      <c r="F1072" s="7">
        <v>500</v>
      </c>
      <c r="G1072" s="7">
        <f t="shared" si="153"/>
        <v>500</v>
      </c>
      <c r="H1072" s="26"/>
      <c r="I1072" s="26">
        <f>G1072*6</f>
        <v>3000</v>
      </c>
      <c r="J1072" s="2"/>
      <c r="K1072" s="26"/>
      <c r="L1072" s="26"/>
    </row>
    <row r="1073" spans="1:12" x14ac:dyDescent="0.3">
      <c r="A1073" s="2"/>
      <c r="C1073" s="46"/>
      <c r="D1073" s="2" t="s">
        <v>56</v>
      </c>
      <c r="E1073" s="8">
        <v>1</v>
      </c>
      <c r="F1073" s="7">
        <v>200</v>
      </c>
      <c r="G1073" s="7">
        <f t="shared" si="153"/>
        <v>200</v>
      </c>
      <c r="H1073" s="2"/>
      <c r="I1073" s="26">
        <f>G1073*6</f>
        <v>1200</v>
      </c>
      <c r="J1073" s="2"/>
      <c r="K1073" s="26"/>
      <c r="L1073" s="26"/>
    </row>
    <row r="1074" spans="1:12" x14ac:dyDescent="0.3">
      <c r="A1074" s="2"/>
      <c r="C1074" s="46"/>
      <c r="D1074" s="2" t="s">
        <v>3</v>
      </c>
      <c r="E1074" s="8">
        <v>1</v>
      </c>
      <c r="F1074" s="7">
        <v>2000</v>
      </c>
      <c r="G1074" s="7">
        <f t="shared" si="153"/>
        <v>2000</v>
      </c>
      <c r="H1074" s="26"/>
      <c r="I1074" s="26">
        <f>G1074*6</f>
        <v>12000</v>
      </c>
      <c r="J1074" s="2"/>
      <c r="K1074" s="26"/>
      <c r="L1074" s="26"/>
    </row>
    <row r="1075" spans="1:12" x14ac:dyDescent="0.3">
      <c r="A1075" s="2"/>
      <c r="C1075" s="46"/>
      <c r="D1075" s="2" t="s">
        <v>14</v>
      </c>
      <c r="E1075" s="8">
        <v>1</v>
      </c>
      <c r="F1075" s="7">
        <v>17000</v>
      </c>
      <c r="G1075" s="7">
        <f t="shared" si="153"/>
        <v>17000</v>
      </c>
      <c r="H1075" s="26"/>
      <c r="I1075" s="26">
        <f>G1075</f>
        <v>17000</v>
      </c>
      <c r="J1075" s="2"/>
      <c r="K1075" s="26"/>
      <c r="L1075" s="26"/>
    </row>
    <row r="1076" spans="1:12" x14ac:dyDescent="0.3">
      <c r="A1076" s="2"/>
      <c r="C1076" s="46"/>
      <c r="D1076" s="2" t="s">
        <v>10</v>
      </c>
      <c r="E1076" s="8">
        <v>1</v>
      </c>
      <c r="F1076" s="7">
        <v>9000</v>
      </c>
      <c r="G1076" s="7">
        <f t="shared" si="153"/>
        <v>9000</v>
      </c>
      <c r="H1076" s="26"/>
      <c r="I1076" s="26">
        <f>G1076</f>
        <v>9000</v>
      </c>
      <c r="J1076" s="2"/>
      <c r="K1076" s="26"/>
      <c r="L1076" s="26"/>
    </row>
    <row r="1077" spans="1:12" ht="15" thickBot="1" x14ac:dyDescent="0.35">
      <c r="A1077" s="2"/>
      <c r="C1077" s="46"/>
      <c r="D1077" s="24" t="s">
        <v>0</v>
      </c>
      <c r="E1077" s="8"/>
      <c r="F1077" s="7"/>
      <c r="G1077" s="23">
        <f>G1072+G1073+G1074+G1075+G1076</f>
        <v>28700</v>
      </c>
      <c r="H1077" s="26"/>
      <c r="I1077" s="21">
        <f>I1070+I1062+I1063+I1064+I1065+I1066+I1067</f>
        <v>63200</v>
      </c>
      <c r="J1077" s="2"/>
      <c r="K1077" s="26"/>
      <c r="L1077" s="21">
        <f>I1077</f>
        <v>63200</v>
      </c>
    </row>
    <row r="1078" spans="1:12" ht="15" thickTop="1" x14ac:dyDescent="0.3">
      <c r="A1078" s="17"/>
      <c r="B1078" s="17"/>
      <c r="C1078" s="17"/>
      <c r="D1078" s="17"/>
      <c r="E1078" s="19"/>
      <c r="F1078" s="18"/>
      <c r="G1078" s="18"/>
      <c r="H1078" s="16"/>
      <c r="I1078" s="16"/>
      <c r="J1078" s="17"/>
      <c r="K1078" s="16"/>
      <c r="L1078" s="16"/>
    </row>
    <row r="1079" spans="1:12" x14ac:dyDescent="0.3">
      <c r="A1079" s="2"/>
      <c r="B1079" s="2">
        <v>225</v>
      </c>
      <c r="C1079" s="163" t="s">
        <v>637</v>
      </c>
      <c r="D1079" s="67" t="s">
        <v>1480</v>
      </c>
      <c r="E1079" s="8">
        <v>1</v>
      </c>
      <c r="F1079" s="7"/>
      <c r="G1079" s="7"/>
      <c r="H1079" s="26">
        <v>2000</v>
      </c>
      <c r="I1079" s="20">
        <f>H1079*6</f>
        <v>12000</v>
      </c>
      <c r="J1079" s="2"/>
      <c r="K1079" s="26"/>
      <c r="L1079" s="26"/>
    </row>
    <row r="1080" spans="1:12" x14ac:dyDescent="0.3">
      <c r="A1080" s="2"/>
      <c r="C1080" s="46"/>
      <c r="D1080" s="2" t="s">
        <v>16</v>
      </c>
      <c r="E1080" s="8">
        <v>1</v>
      </c>
      <c r="F1080" s="7">
        <v>1500</v>
      </c>
      <c r="G1080" s="7">
        <f t="shared" ref="G1080:G1085" si="154">E1080*F1080</f>
        <v>1500</v>
      </c>
      <c r="H1080" s="26"/>
      <c r="I1080" s="26">
        <f>G1080*6</f>
        <v>9000</v>
      </c>
      <c r="J1080" s="2"/>
      <c r="K1080" s="26"/>
      <c r="L1080" s="26"/>
    </row>
    <row r="1081" spans="1:12" x14ac:dyDescent="0.3">
      <c r="A1081" s="2"/>
      <c r="C1081" s="46"/>
      <c r="D1081" s="2" t="s">
        <v>15</v>
      </c>
      <c r="E1081" s="8">
        <v>1</v>
      </c>
      <c r="F1081" s="7">
        <v>500</v>
      </c>
      <c r="G1081" s="7">
        <f t="shared" si="154"/>
        <v>500</v>
      </c>
      <c r="H1081" s="26"/>
      <c r="I1081" s="26">
        <f>G1081*6</f>
        <v>3000</v>
      </c>
      <c r="J1081" s="2"/>
      <c r="K1081" s="26"/>
      <c r="L1081" s="26"/>
    </row>
    <row r="1082" spans="1:12" x14ac:dyDescent="0.3">
      <c r="A1082" s="2"/>
      <c r="C1082" s="46"/>
      <c r="D1082" s="2" t="s">
        <v>56</v>
      </c>
      <c r="E1082" s="8">
        <v>1</v>
      </c>
      <c r="F1082" s="7">
        <v>200</v>
      </c>
      <c r="G1082" s="7">
        <f t="shared" si="154"/>
        <v>200</v>
      </c>
      <c r="H1082" s="2"/>
      <c r="I1082" s="26">
        <f>G1082*6</f>
        <v>1200</v>
      </c>
      <c r="J1082" s="2"/>
      <c r="K1082" s="26"/>
      <c r="L1082" s="26"/>
    </row>
    <row r="1083" spans="1:12" x14ac:dyDescent="0.3">
      <c r="A1083" s="2"/>
      <c r="C1083" s="46"/>
      <c r="D1083" s="2" t="s">
        <v>3</v>
      </c>
      <c r="E1083" s="8">
        <v>1</v>
      </c>
      <c r="F1083" s="7">
        <v>2000</v>
      </c>
      <c r="G1083" s="7">
        <f t="shared" si="154"/>
        <v>2000</v>
      </c>
      <c r="H1083" s="26"/>
      <c r="I1083" s="26">
        <f>G1083*6</f>
        <v>12000</v>
      </c>
      <c r="J1083" s="2"/>
      <c r="K1083" s="26"/>
      <c r="L1083" s="26"/>
    </row>
    <row r="1084" spans="1:12" x14ac:dyDescent="0.3">
      <c r="A1084" s="2"/>
      <c r="C1084" s="46"/>
      <c r="D1084" s="2" t="s">
        <v>14</v>
      </c>
      <c r="E1084" s="8">
        <v>1</v>
      </c>
      <c r="F1084" s="7">
        <v>17000</v>
      </c>
      <c r="G1084" s="7">
        <f t="shared" si="154"/>
        <v>17000</v>
      </c>
      <c r="H1084" s="26"/>
      <c r="I1084" s="26">
        <f>G1084</f>
        <v>17000</v>
      </c>
      <c r="J1084" s="2"/>
      <c r="K1084" s="26"/>
      <c r="L1084" s="26"/>
    </row>
    <row r="1085" spans="1:12" x14ac:dyDescent="0.3">
      <c r="A1085" s="2"/>
      <c r="D1085" s="2" t="s">
        <v>10</v>
      </c>
      <c r="E1085" s="8">
        <v>1</v>
      </c>
      <c r="F1085" s="7">
        <v>9000</v>
      </c>
      <c r="G1085" s="7">
        <f t="shared" si="154"/>
        <v>9000</v>
      </c>
      <c r="H1085" s="26"/>
      <c r="I1085" s="26">
        <f>G1085</f>
        <v>9000</v>
      </c>
      <c r="J1085" s="2"/>
      <c r="K1085" s="26"/>
      <c r="L1085" s="26"/>
    </row>
    <row r="1086" spans="1:12" ht="15" thickBot="1" x14ac:dyDescent="0.35">
      <c r="A1086" s="2"/>
      <c r="D1086" s="24" t="s">
        <v>0</v>
      </c>
      <c r="E1086" s="8"/>
      <c r="F1086" s="7"/>
      <c r="G1086" s="23">
        <f>G1081+G1082+G1083+G1084+G1085</f>
        <v>28700</v>
      </c>
      <c r="H1086" s="26"/>
      <c r="I1086" s="21">
        <f>I1079+I1071+I1072+I1073+I1074+I1075+I1076</f>
        <v>63200</v>
      </c>
      <c r="J1086" s="2"/>
      <c r="K1086" s="26"/>
      <c r="L1086" s="21">
        <f>I1086</f>
        <v>63200</v>
      </c>
    </row>
    <row r="1087" spans="1:12" ht="15" thickTop="1" x14ac:dyDescent="0.3">
      <c r="A1087" s="17"/>
      <c r="B1087" s="17"/>
      <c r="C1087" s="17"/>
      <c r="D1087" s="17"/>
      <c r="E1087" s="19"/>
      <c r="F1087" s="18"/>
      <c r="G1087" s="18"/>
      <c r="H1087" s="16"/>
      <c r="I1087" s="16"/>
      <c r="J1087" s="17"/>
      <c r="K1087" s="16"/>
      <c r="L1087" s="16"/>
    </row>
    <row r="1088" spans="1:12" x14ac:dyDescent="0.3">
      <c r="A1088" s="2"/>
      <c r="B1088" s="2">
        <v>226</v>
      </c>
      <c r="C1088" s="163" t="s">
        <v>638</v>
      </c>
      <c r="D1088" s="67" t="s">
        <v>1481</v>
      </c>
      <c r="E1088" s="8">
        <v>1</v>
      </c>
      <c r="F1088" s="7"/>
      <c r="G1088" s="7"/>
      <c r="H1088" s="26">
        <v>2000</v>
      </c>
      <c r="I1088" s="20">
        <f>H1088*6</f>
        <v>12000</v>
      </c>
      <c r="J1088" s="2"/>
      <c r="K1088" s="26"/>
      <c r="L1088" s="26"/>
    </row>
    <row r="1089" spans="1:12" x14ac:dyDescent="0.3">
      <c r="A1089" s="2"/>
      <c r="C1089" s="46"/>
      <c r="D1089" s="2" t="s">
        <v>16</v>
      </c>
      <c r="E1089" s="8">
        <v>1</v>
      </c>
      <c r="F1089" s="7">
        <v>1500</v>
      </c>
      <c r="G1089" s="7">
        <f t="shared" ref="G1089:G1094" si="155">E1089*F1089</f>
        <v>1500</v>
      </c>
      <c r="H1089" s="26"/>
      <c r="I1089" s="26">
        <f>G1089*6</f>
        <v>9000</v>
      </c>
      <c r="J1089" s="2"/>
      <c r="K1089" s="26"/>
      <c r="L1089" s="26"/>
    </row>
    <row r="1090" spans="1:12" x14ac:dyDescent="0.3">
      <c r="A1090" s="2"/>
      <c r="C1090" s="46"/>
      <c r="D1090" s="2" t="s">
        <v>15</v>
      </c>
      <c r="E1090" s="8">
        <v>1</v>
      </c>
      <c r="F1090" s="7">
        <v>500</v>
      </c>
      <c r="G1090" s="7">
        <f t="shared" si="155"/>
        <v>500</v>
      </c>
      <c r="H1090" s="26"/>
      <c r="I1090" s="26">
        <f>G1090*6</f>
        <v>3000</v>
      </c>
      <c r="J1090" s="2"/>
      <c r="K1090" s="26"/>
      <c r="L1090" s="26"/>
    </row>
    <row r="1091" spans="1:12" x14ac:dyDescent="0.3">
      <c r="A1091" s="2"/>
      <c r="C1091" s="46"/>
      <c r="D1091" s="2" t="s">
        <v>56</v>
      </c>
      <c r="E1091" s="8">
        <v>1</v>
      </c>
      <c r="F1091" s="7">
        <v>200</v>
      </c>
      <c r="G1091" s="7">
        <f t="shared" si="155"/>
        <v>200</v>
      </c>
      <c r="H1091" s="2"/>
      <c r="I1091" s="26">
        <f>G1091*6</f>
        <v>1200</v>
      </c>
      <c r="J1091" s="2"/>
      <c r="K1091" s="26"/>
      <c r="L1091" s="26"/>
    </row>
    <row r="1092" spans="1:12" x14ac:dyDescent="0.3">
      <c r="A1092" s="2"/>
      <c r="C1092" s="46"/>
      <c r="D1092" s="2" t="s">
        <v>3</v>
      </c>
      <c r="E1092" s="8">
        <v>1</v>
      </c>
      <c r="F1092" s="7">
        <v>2000</v>
      </c>
      <c r="G1092" s="7">
        <f t="shared" si="155"/>
        <v>2000</v>
      </c>
      <c r="H1092" s="26"/>
      <c r="I1092" s="26">
        <f>G1092*6</f>
        <v>12000</v>
      </c>
      <c r="J1092" s="2"/>
      <c r="K1092" s="26"/>
      <c r="L1092" s="26"/>
    </row>
    <row r="1093" spans="1:12" x14ac:dyDescent="0.3">
      <c r="A1093" s="2"/>
      <c r="C1093" s="46"/>
      <c r="D1093" s="2" t="s">
        <v>14</v>
      </c>
      <c r="E1093" s="8">
        <v>1</v>
      </c>
      <c r="F1093" s="7">
        <v>17000</v>
      </c>
      <c r="G1093" s="7">
        <f t="shared" si="155"/>
        <v>17000</v>
      </c>
      <c r="H1093" s="26"/>
      <c r="I1093" s="26">
        <f>G1093</f>
        <v>17000</v>
      </c>
      <c r="J1093" s="2"/>
      <c r="K1093" s="26"/>
      <c r="L1093" s="26"/>
    </row>
    <row r="1094" spans="1:12" x14ac:dyDescent="0.3">
      <c r="A1094" s="2"/>
      <c r="D1094" s="2" t="s">
        <v>10</v>
      </c>
      <c r="E1094" s="8">
        <v>1</v>
      </c>
      <c r="F1094" s="7">
        <v>9000</v>
      </c>
      <c r="G1094" s="7">
        <f t="shared" si="155"/>
        <v>9000</v>
      </c>
      <c r="H1094" s="26"/>
      <c r="I1094" s="26">
        <f>G1094</f>
        <v>9000</v>
      </c>
      <c r="J1094" s="2"/>
      <c r="K1094" s="26"/>
      <c r="L1094" s="26"/>
    </row>
    <row r="1095" spans="1:12" ht="15" thickBot="1" x14ac:dyDescent="0.35">
      <c r="A1095" s="2"/>
      <c r="D1095" s="24" t="s">
        <v>0</v>
      </c>
      <c r="E1095" s="8"/>
      <c r="F1095" s="7"/>
      <c r="G1095" s="23">
        <f>G1090+G1091+G1092+G1093+G1094</f>
        <v>28700</v>
      </c>
      <c r="H1095" s="26"/>
      <c r="I1095" s="21">
        <f>I1088+I1080+I1081+I1082+I1083+I1084+I1085</f>
        <v>63200</v>
      </c>
      <c r="J1095" s="2"/>
      <c r="K1095" s="26"/>
      <c r="L1095" s="21">
        <f>I1095</f>
        <v>63200</v>
      </c>
    </row>
    <row r="1096" spans="1:12" ht="15" thickTop="1" x14ac:dyDescent="0.3">
      <c r="A1096" s="17"/>
      <c r="B1096" s="17"/>
      <c r="C1096" s="17"/>
      <c r="D1096" s="17"/>
      <c r="E1096" s="19"/>
      <c r="F1096" s="18"/>
      <c r="G1096" s="18"/>
      <c r="H1096" s="16"/>
      <c r="I1096" s="16"/>
      <c r="J1096" s="17"/>
      <c r="K1096" s="16"/>
      <c r="L1096" s="16"/>
    </row>
    <row r="1097" spans="1:12" x14ac:dyDescent="0.3">
      <c r="A1097" s="2"/>
      <c r="B1097" s="2">
        <v>227</v>
      </c>
      <c r="C1097" s="163" t="s">
        <v>639</v>
      </c>
      <c r="D1097" s="67" t="s">
        <v>1482</v>
      </c>
      <c r="E1097" s="8">
        <v>1</v>
      </c>
      <c r="F1097" s="7"/>
      <c r="G1097" s="7"/>
      <c r="H1097" s="26">
        <v>2000</v>
      </c>
      <c r="I1097" s="20">
        <f>H1097*6</f>
        <v>12000</v>
      </c>
      <c r="J1097" s="2"/>
      <c r="K1097" s="26"/>
      <c r="L1097" s="26"/>
    </row>
    <row r="1098" spans="1:12" x14ac:dyDescent="0.3">
      <c r="A1098" s="2"/>
      <c r="C1098" s="46"/>
      <c r="D1098" s="2" t="s">
        <v>16</v>
      </c>
      <c r="E1098" s="8">
        <v>1</v>
      </c>
      <c r="F1098" s="7">
        <v>1500</v>
      </c>
      <c r="G1098" s="7">
        <f t="shared" ref="G1098:G1103" si="156">E1098*F1098</f>
        <v>1500</v>
      </c>
      <c r="H1098" s="26"/>
      <c r="I1098" s="26">
        <f>G1098*6</f>
        <v>9000</v>
      </c>
      <c r="J1098" s="2"/>
      <c r="K1098" s="26"/>
      <c r="L1098" s="26"/>
    </row>
    <row r="1099" spans="1:12" x14ac:dyDescent="0.3">
      <c r="A1099" s="2"/>
      <c r="C1099" s="46"/>
      <c r="D1099" s="2" t="s">
        <v>15</v>
      </c>
      <c r="E1099" s="8">
        <v>1</v>
      </c>
      <c r="F1099" s="7">
        <v>500</v>
      </c>
      <c r="G1099" s="7">
        <f t="shared" si="156"/>
        <v>500</v>
      </c>
      <c r="H1099" s="26"/>
      <c r="I1099" s="26">
        <f>G1099*6</f>
        <v>3000</v>
      </c>
      <c r="J1099" s="2"/>
      <c r="K1099" s="26"/>
      <c r="L1099" s="26"/>
    </row>
    <row r="1100" spans="1:12" x14ac:dyDescent="0.3">
      <c r="A1100" s="2"/>
      <c r="C1100" s="46"/>
      <c r="D1100" s="2" t="s">
        <v>56</v>
      </c>
      <c r="E1100" s="8">
        <v>1</v>
      </c>
      <c r="F1100" s="7">
        <v>200</v>
      </c>
      <c r="G1100" s="7">
        <f t="shared" si="156"/>
        <v>200</v>
      </c>
      <c r="H1100" s="2"/>
      <c r="I1100" s="26">
        <f>G1100*6</f>
        <v>1200</v>
      </c>
      <c r="J1100" s="2"/>
      <c r="K1100" s="26"/>
      <c r="L1100" s="26"/>
    </row>
    <row r="1101" spans="1:12" x14ac:dyDescent="0.3">
      <c r="A1101" s="2"/>
      <c r="C1101" s="46"/>
      <c r="D1101" s="2" t="s">
        <v>3</v>
      </c>
      <c r="E1101" s="8">
        <v>1</v>
      </c>
      <c r="F1101" s="7">
        <v>2000</v>
      </c>
      <c r="G1101" s="7">
        <f t="shared" si="156"/>
        <v>2000</v>
      </c>
      <c r="H1101" s="26"/>
      <c r="I1101" s="26">
        <f>G1101*6</f>
        <v>12000</v>
      </c>
      <c r="J1101" s="2"/>
      <c r="K1101" s="26"/>
      <c r="L1101" s="26"/>
    </row>
    <row r="1102" spans="1:12" x14ac:dyDescent="0.3">
      <c r="A1102" s="2"/>
      <c r="C1102" s="46"/>
      <c r="D1102" s="2" t="s">
        <v>14</v>
      </c>
      <c r="E1102" s="8">
        <v>1</v>
      </c>
      <c r="F1102" s="7">
        <v>17000</v>
      </c>
      <c r="G1102" s="7">
        <f t="shared" si="156"/>
        <v>17000</v>
      </c>
      <c r="H1102" s="26"/>
      <c r="I1102" s="26">
        <f>G1102</f>
        <v>17000</v>
      </c>
      <c r="J1102" s="2"/>
      <c r="K1102" s="26"/>
      <c r="L1102" s="26"/>
    </row>
    <row r="1103" spans="1:12" x14ac:dyDescent="0.3">
      <c r="A1103" s="2"/>
      <c r="D1103" s="2" t="s">
        <v>10</v>
      </c>
      <c r="E1103" s="8">
        <v>1</v>
      </c>
      <c r="F1103" s="7">
        <v>9000</v>
      </c>
      <c r="G1103" s="7">
        <f t="shared" si="156"/>
        <v>9000</v>
      </c>
      <c r="H1103" s="26"/>
      <c r="I1103" s="26">
        <f>G1103</f>
        <v>9000</v>
      </c>
      <c r="J1103" s="2"/>
      <c r="K1103" s="26"/>
      <c r="L1103" s="26"/>
    </row>
    <row r="1104" spans="1:12" ht="15" thickBot="1" x14ac:dyDescent="0.35">
      <c r="A1104" s="2"/>
      <c r="D1104" s="24" t="s">
        <v>0</v>
      </c>
      <c r="E1104" s="8"/>
      <c r="F1104" s="7"/>
      <c r="G1104" s="23">
        <f>G1099+G1100+G1101+G1102+G1103</f>
        <v>28700</v>
      </c>
      <c r="H1104" s="26"/>
      <c r="I1104" s="21">
        <f>I1097+I1089+I1090+I1091+I1092+I1093+I1094</f>
        <v>63200</v>
      </c>
      <c r="J1104" s="2"/>
      <c r="K1104" s="26"/>
      <c r="L1104" s="21">
        <f>I1104</f>
        <v>63200</v>
      </c>
    </row>
    <row r="1105" spans="1:12" ht="15" thickTop="1" x14ac:dyDescent="0.3">
      <c r="A1105" s="17"/>
      <c r="B1105" s="17"/>
      <c r="C1105" s="17"/>
      <c r="D1105" s="17"/>
      <c r="E1105" s="19"/>
      <c r="F1105" s="18"/>
      <c r="G1105" s="18"/>
      <c r="H1105" s="16"/>
      <c r="I1105" s="16"/>
      <c r="J1105" s="17"/>
      <c r="K1105" s="16"/>
      <c r="L1105" s="16"/>
    </row>
    <row r="1106" spans="1:12" x14ac:dyDescent="0.3">
      <c r="A1106" s="2"/>
      <c r="B1106" s="2">
        <v>228</v>
      </c>
      <c r="C1106" s="163" t="s">
        <v>640</v>
      </c>
      <c r="D1106" s="67" t="s">
        <v>1483</v>
      </c>
      <c r="E1106" s="8">
        <v>1</v>
      </c>
      <c r="F1106" s="7"/>
      <c r="G1106" s="7"/>
      <c r="H1106" s="26">
        <v>2000</v>
      </c>
      <c r="I1106" s="20">
        <f>H1106*6</f>
        <v>12000</v>
      </c>
      <c r="J1106" s="2"/>
      <c r="K1106" s="26"/>
      <c r="L1106" s="26"/>
    </row>
    <row r="1107" spans="1:12" x14ac:dyDescent="0.3">
      <c r="A1107" s="2"/>
      <c r="C1107" s="46"/>
      <c r="D1107" s="2" t="s">
        <v>16</v>
      </c>
      <c r="E1107" s="8">
        <v>1</v>
      </c>
      <c r="F1107" s="7">
        <v>1500</v>
      </c>
      <c r="G1107" s="7">
        <f t="shared" ref="G1107:G1112" si="157">E1107*F1107</f>
        <v>1500</v>
      </c>
      <c r="H1107" s="26"/>
      <c r="I1107" s="26">
        <f>G1107*6</f>
        <v>9000</v>
      </c>
      <c r="J1107" s="2"/>
      <c r="K1107" s="26"/>
      <c r="L1107" s="26"/>
    </row>
    <row r="1108" spans="1:12" x14ac:dyDescent="0.3">
      <c r="A1108" s="2"/>
      <c r="C1108" s="46"/>
      <c r="D1108" s="2" t="s">
        <v>15</v>
      </c>
      <c r="E1108" s="8">
        <v>1</v>
      </c>
      <c r="F1108" s="7">
        <v>500</v>
      </c>
      <c r="G1108" s="7">
        <f t="shared" si="157"/>
        <v>500</v>
      </c>
      <c r="H1108" s="26"/>
      <c r="I1108" s="26">
        <f>G1108*6</f>
        <v>3000</v>
      </c>
      <c r="J1108" s="2"/>
      <c r="K1108" s="26"/>
      <c r="L1108" s="26"/>
    </row>
    <row r="1109" spans="1:12" x14ac:dyDescent="0.3">
      <c r="A1109" s="2"/>
      <c r="C1109" s="46"/>
      <c r="D1109" s="2" t="s">
        <v>56</v>
      </c>
      <c r="E1109" s="8">
        <v>1</v>
      </c>
      <c r="F1109" s="7">
        <v>200</v>
      </c>
      <c r="G1109" s="7">
        <f t="shared" si="157"/>
        <v>200</v>
      </c>
      <c r="H1109" s="2"/>
      <c r="I1109" s="26">
        <f>G1109*6</f>
        <v>1200</v>
      </c>
      <c r="J1109" s="2"/>
      <c r="K1109" s="26"/>
      <c r="L1109" s="26"/>
    </row>
    <row r="1110" spans="1:12" x14ac:dyDescent="0.3">
      <c r="A1110" s="2"/>
      <c r="C1110" s="46"/>
      <c r="D1110" s="2" t="s">
        <v>3</v>
      </c>
      <c r="E1110" s="8">
        <v>1</v>
      </c>
      <c r="F1110" s="7">
        <v>2000</v>
      </c>
      <c r="G1110" s="7">
        <f t="shared" si="157"/>
        <v>2000</v>
      </c>
      <c r="H1110" s="26"/>
      <c r="I1110" s="26">
        <f>G1110*6</f>
        <v>12000</v>
      </c>
      <c r="J1110" s="2"/>
      <c r="K1110" s="26"/>
      <c r="L1110" s="26"/>
    </row>
    <row r="1111" spans="1:12" x14ac:dyDescent="0.3">
      <c r="A1111" s="2"/>
      <c r="D1111" s="2" t="s">
        <v>14</v>
      </c>
      <c r="E1111" s="8">
        <v>1</v>
      </c>
      <c r="F1111" s="7">
        <v>17000</v>
      </c>
      <c r="G1111" s="7">
        <f t="shared" si="157"/>
        <v>17000</v>
      </c>
      <c r="H1111" s="26"/>
      <c r="I1111" s="26">
        <f>G1111</f>
        <v>17000</v>
      </c>
      <c r="J1111" s="2"/>
      <c r="K1111" s="26"/>
      <c r="L1111" s="26"/>
    </row>
    <row r="1112" spans="1:12" x14ac:dyDescent="0.3">
      <c r="A1112" s="2"/>
      <c r="D1112" s="2" t="s">
        <v>10</v>
      </c>
      <c r="E1112" s="8">
        <v>1</v>
      </c>
      <c r="F1112" s="7">
        <v>9000</v>
      </c>
      <c r="G1112" s="7">
        <f t="shared" si="157"/>
        <v>9000</v>
      </c>
      <c r="H1112" s="26"/>
      <c r="I1112" s="26">
        <f>G1112</f>
        <v>9000</v>
      </c>
      <c r="J1112" s="2"/>
      <c r="K1112" s="26"/>
      <c r="L1112" s="26"/>
    </row>
    <row r="1113" spans="1:12" ht="15" thickBot="1" x14ac:dyDescent="0.35">
      <c r="A1113" s="2"/>
      <c r="D1113" s="24" t="s">
        <v>0</v>
      </c>
      <c r="E1113" s="8"/>
      <c r="F1113" s="7"/>
      <c r="G1113" s="23">
        <f>G1108+G1109+G1110+G1111+G1112</f>
        <v>28700</v>
      </c>
      <c r="H1113" s="26"/>
      <c r="I1113" s="21">
        <f>I1106+I1098+I1099+I1100+I1101+I1102+I1103</f>
        <v>63200</v>
      </c>
      <c r="J1113" s="2"/>
      <c r="K1113" s="26"/>
      <c r="L1113" s="21">
        <f>I1113</f>
        <v>63200</v>
      </c>
    </row>
    <row r="1114" spans="1:12" ht="15" thickTop="1" x14ac:dyDescent="0.3">
      <c r="A1114" s="17"/>
      <c r="B1114" s="17"/>
      <c r="C1114" s="17"/>
      <c r="D1114" s="17"/>
      <c r="E1114" s="19"/>
      <c r="F1114" s="18"/>
      <c r="G1114" s="18"/>
      <c r="H1114" s="16"/>
      <c r="I1114" s="16"/>
      <c r="J1114" s="17"/>
      <c r="K1114" s="16"/>
      <c r="L1114" s="16"/>
    </row>
    <row r="1115" spans="1:12" x14ac:dyDescent="0.3">
      <c r="B1115" s="2">
        <v>229</v>
      </c>
      <c r="C1115" s="143" t="s">
        <v>641</v>
      </c>
      <c r="D1115" s="60" t="s">
        <v>1484</v>
      </c>
      <c r="H1115" s="26">
        <v>2000</v>
      </c>
      <c r="I1115" s="20">
        <f>H1115*6</f>
        <v>12000</v>
      </c>
      <c r="J1115" s="2"/>
      <c r="K1115" s="26"/>
      <c r="L1115" s="26"/>
    </row>
    <row r="1116" spans="1:12" x14ac:dyDescent="0.3">
      <c r="A1116" s="2"/>
      <c r="C1116" s="46"/>
      <c r="D1116" s="2" t="s">
        <v>16</v>
      </c>
      <c r="E1116" s="8">
        <v>1</v>
      </c>
      <c r="F1116" s="7">
        <v>1500</v>
      </c>
      <c r="G1116" s="7">
        <f t="shared" ref="G1116:G1121" si="158">E1116*F1116</f>
        <v>1500</v>
      </c>
      <c r="H1116" s="26"/>
      <c r="I1116" s="26">
        <f>G1116*6</f>
        <v>9000</v>
      </c>
      <c r="J1116" s="2"/>
      <c r="K1116" s="26"/>
      <c r="L1116" s="26"/>
    </row>
    <row r="1117" spans="1:12" x14ac:dyDescent="0.3">
      <c r="A1117" s="2"/>
      <c r="C1117" s="46"/>
      <c r="D1117" s="2" t="s">
        <v>15</v>
      </c>
      <c r="E1117" s="8">
        <v>1</v>
      </c>
      <c r="F1117" s="7">
        <v>500</v>
      </c>
      <c r="G1117" s="7">
        <f t="shared" si="158"/>
        <v>500</v>
      </c>
      <c r="H1117" s="26"/>
      <c r="I1117" s="26">
        <f>G1117*6</f>
        <v>3000</v>
      </c>
      <c r="J1117" s="2"/>
      <c r="K1117" s="26"/>
      <c r="L1117" s="26"/>
    </row>
    <row r="1118" spans="1:12" x14ac:dyDescent="0.3">
      <c r="A1118" s="2"/>
      <c r="C1118" s="46"/>
      <c r="D1118" s="2" t="s">
        <v>56</v>
      </c>
      <c r="E1118" s="8">
        <v>1</v>
      </c>
      <c r="F1118" s="7">
        <v>200</v>
      </c>
      <c r="G1118" s="7">
        <f t="shared" si="158"/>
        <v>200</v>
      </c>
      <c r="H1118" s="2"/>
      <c r="I1118" s="26">
        <f>G1118*6</f>
        <v>1200</v>
      </c>
      <c r="J1118" s="2"/>
      <c r="K1118" s="26"/>
      <c r="L1118" s="26"/>
    </row>
    <row r="1119" spans="1:12" x14ac:dyDescent="0.3">
      <c r="A1119" s="2"/>
      <c r="C1119" s="46"/>
      <c r="D1119" s="2" t="s">
        <v>3</v>
      </c>
      <c r="E1119" s="8">
        <v>1</v>
      </c>
      <c r="F1119" s="7">
        <v>2000</v>
      </c>
      <c r="G1119" s="7">
        <f t="shared" si="158"/>
        <v>2000</v>
      </c>
      <c r="H1119" s="26"/>
      <c r="I1119" s="26">
        <f>G1119*6</f>
        <v>12000</v>
      </c>
      <c r="J1119" s="2"/>
      <c r="K1119" s="26"/>
      <c r="L1119" s="26"/>
    </row>
    <row r="1120" spans="1:12" x14ac:dyDescent="0.3">
      <c r="A1120" s="2"/>
      <c r="D1120" s="2" t="s">
        <v>14</v>
      </c>
      <c r="E1120" s="8">
        <v>1</v>
      </c>
      <c r="F1120" s="7">
        <v>17000</v>
      </c>
      <c r="G1120" s="7">
        <f t="shared" si="158"/>
        <v>17000</v>
      </c>
      <c r="H1120" s="26"/>
      <c r="I1120" s="26">
        <f>G1120</f>
        <v>17000</v>
      </c>
      <c r="J1120" s="2"/>
      <c r="K1120" s="26"/>
      <c r="L1120" s="26"/>
    </row>
    <row r="1121" spans="1:12" x14ac:dyDescent="0.3">
      <c r="A1121" s="2"/>
      <c r="D1121" s="2" t="s">
        <v>10</v>
      </c>
      <c r="E1121" s="8">
        <v>1</v>
      </c>
      <c r="F1121" s="7">
        <v>9000</v>
      </c>
      <c r="G1121" s="7">
        <f t="shared" si="158"/>
        <v>9000</v>
      </c>
      <c r="H1121" s="26"/>
      <c r="I1121" s="26">
        <f>G1121</f>
        <v>9000</v>
      </c>
      <c r="J1121" s="2"/>
      <c r="K1121" s="26"/>
      <c r="L1121" s="26"/>
    </row>
    <row r="1122" spans="1:12" ht="15" thickBot="1" x14ac:dyDescent="0.35">
      <c r="A1122" s="2"/>
      <c r="D1122" s="24" t="s">
        <v>0</v>
      </c>
      <c r="E1122" s="8"/>
      <c r="F1122" s="7"/>
      <c r="G1122" s="23">
        <f>G1117+G1118+G1119+G1120+G1121</f>
        <v>28700</v>
      </c>
      <c r="H1122" s="26"/>
      <c r="I1122" s="21">
        <f>I1115+I1107+I1108+I1109+I1110+I1111+I1112</f>
        <v>63200</v>
      </c>
      <c r="J1122" s="2"/>
      <c r="K1122" s="26"/>
      <c r="L1122" s="21">
        <f>I1122</f>
        <v>63200</v>
      </c>
    </row>
    <row r="1123" spans="1:12" ht="15" thickTop="1" x14ac:dyDescent="0.3">
      <c r="A1123" s="17"/>
      <c r="B1123" s="17"/>
      <c r="C1123" s="17"/>
      <c r="D1123" s="17"/>
      <c r="E1123" s="19"/>
      <c r="F1123" s="18"/>
      <c r="G1123" s="18"/>
      <c r="H1123" s="16"/>
      <c r="I1123" s="16"/>
      <c r="J1123" s="17"/>
      <c r="K1123" s="16"/>
      <c r="L1123" s="16"/>
    </row>
    <row r="1124" spans="1:12" x14ac:dyDescent="0.3">
      <c r="B1124" s="2">
        <v>230</v>
      </c>
      <c r="C1124" s="143" t="s">
        <v>642</v>
      </c>
      <c r="D1124" s="60" t="s">
        <v>1485</v>
      </c>
      <c r="H1124" s="26">
        <v>2000</v>
      </c>
      <c r="I1124" s="20">
        <f>H1124*6</f>
        <v>12000</v>
      </c>
      <c r="J1124" s="2"/>
      <c r="K1124" s="26"/>
      <c r="L1124" s="26"/>
    </row>
    <row r="1125" spans="1:12" x14ac:dyDescent="0.3">
      <c r="A1125" s="2"/>
      <c r="C1125" s="46"/>
      <c r="D1125" s="2" t="s">
        <v>16</v>
      </c>
      <c r="E1125" s="8">
        <v>1</v>
      </c>
      <c r="F1125" s="7">
        <v>1500</v>
      </c>
      <c r="G1125" s="7">
        <f t="shared" ref="G1125:G1130" si="159">E1125*F1125</f>
        <v>1500</v>
      </c>
      <c r="H1125" s="26"/>
      <c r="I1125" s="26">
        <f>G1125*6</f>
        <v>9000</v>
      </c>
      <c r="J1125" s="2"/>
      <c r="K1125" s="26"/>
      <c r="L1125" s="26"/>
    </row>
    <row r="1126" spans="1:12" x14ac:dyDescent="0.3">
      <c r="A1126" s="2"/>
      <c r="C1126" s="46"/>
      <c r="D1126" s="2" t="s">
        <v>15</v>
      </c>
      <c r="E1126" s="8">
        <v>1</v>
      </c>
      <c r="F1126" s="7">
        <v>500</v>
      </c>
      <c r="G1126" s="7">
        <f t="shared" si="159"/>
        <v>500</v>
      </c>
      <c r="H1126" s="26"/>
      <c r="I1126" s="26">
        <f>G1126*6</f>
        <v>3000</v>
      </c>
      <c r="J1126" s="2"/>
      <c r="K1126" s="26"/>
      <c r="L1126" s="26"/>
    </row>
    <row r="1127" spans="1:12" x14ac:dyDescent="0.3">
      <c r="A1127" s="2"/>
      <c r="C1127" s="46"/>
      <c r="D1127" s="2" t="s">
        <v>56</v>
      </c>
      <c r="E1127" s="8">
        <v>1</v>
      </c>
      <c r="F1127" s="7">
        <v>200</v>
      </c>
      <c r="G1127" s="7">
        <f t="shared" si="159"/>
        <v>200</v>
      </c>
      <c r="H1127" s="2"/>
      <c r="I1127" s="26">
        <f>G1127*6</f>
        <v>1200</v>
      </c>
      <c r="J1127" s="2"/>
      <c r="K1127" s="26"/>
      <c r="L1127" s="26"/>
    </row>
    <row r="1128" spans="1:12" x14ac:dyDescent="0.3">
      <c r="A1128" s="2"/>
      <c r="C1128" s="46"/>
      <c r="D1128" s="2" t="s">
        <v>3</v>
      </c>
      <c r="E1128" s="8">
        <v>1</v>
      </c>
      <c r="F1128" s="7">
        <v>2000</v>
      </c>
      <c r="G1128" s="7">
        <f t="shared" si="159"/>
        <v>2000</v>
      </c>
      <c r="H1128" s="26"/>
      <c r="I1128" s="26">
        <f>G1128*6</f>
        <v>12000</v>
      </c>
      <c r="J1128" s="2"/>
      <c r="K1128" s="26"/>
      <c r="L1128" s="26"/>
    </row>
    <row r="1129" spans="1:12" x14ac:dyDescent="0.3">
      <c r="A1129" s="2"/>
      <c r="D1129" s="2" t="s">
        <v>14</v>
      </c>
      <c r="E1129" s="8">
        <v>1</v>
      </c>
      <c r="F1129" s="7">
        <v>17000</v>
      </c>
      <c r="G1129" s="7">
        <f t="shared" si="159"/>
        <v>17000</v>
      </c>
      <c r="H1129" s="26"/>
      <c r="I1129" s="26">
        <f>G1129</f>
        <v>17000</v>
      </c>
      <c r="J1129" s="2"/>
      <c r="K1129" s="26"/>
      <c r="L1129" s="26"/>
    </row>
    <row r="1130" spans="1:12" x14ac:dyDescent="0.3">
      <c r="A1130" s="2"/>
      <c r="D1130" s="2" t="s">
        <v>10</v>
      </c>
      <c r="E1130" s="8">
        <v>1</v>
      </c>
      <c r="F1130" s="7">
        <v>9000</v>
      </c>
      <c r="G1130" s="7">
        <f t="shared" si="159"/>
        <v>9000</v>
      </c>
      <c r="H1130" s="26"/>
      <c r="I1130" s="26">
        <f>G1130</f>
        <v>9000</v>
      </c>
      <c r="J1130" s="2"/>
      <c r="K1130" s="26"/>
      <c r="L1130" s="26"/>
    </row>
    <row r="1131" spans="1:12" ht="15" thickBot="1" x14ac:dyDescent="0.35">
      <c r="A1131" s="2"/>
      <c r="D1131" s="24" t="s">
        <v>0</v>
      </c>
      <c r="E1131" s="8"/>
      <c r="F1131" s="7"/>
      <c r="G1131" s="23">
        <f>G1126+G1127+G1128+G1129+G1130</f>
        <v>28700</v>
      </c>
      <c r="H1131" s="26"/>
      <c r="I1131" s="21">
        <f>I1124+I1116+I1117+I1118+I1119+I1120+I1121</f>
        <v>63200</v>
      </c>
      <c r="J1131" s="2"/>
      <c r="K1131" s="26"/>
      <c r="L1131" s="21">
        <f>I1131</f>
        <v>63200</v>
      </c>
    </row>
    <row r="1132" spans="1:12" ht="15" thickTop="1" x14ac:dyDescent="0.3">
      <c r="A1132" s="17"/>
      <c r="B1132" s="17"/>
      <c r="C1132" s="17"/>
      <c r="D1132" s="17"/>
      <c r="E1132" s="19"/>
      <c r="F1132" s="18"/>
      <c r="G1132" s="18"/>
      <c r="H1132" s="16"/>
      <c r="I1132" s="16"/>
      <c r="J1132" s="17"/>
      <c r="K1132" s="16"/>
      <c r="L1132" s="16"/>
    </row>
    <row r="1133" spans="1:12" x14ac:dyDescent="0.3">
      <c r="B1133" s="2">
        <v>231</v>
      </c>
      <c r="C1133" s="143" t="s">
        <v>643</v>
      </c>
      <c r="D1133" s="60" t="s">
        <v>1486</v>
      </c>
      <c r="H1133" s="26">
        <v>2000</v>
      </c>
      <c r="I1133" s="20">
        <f>H1133*6</f>
        <v>12000</v>
      </c>
      <c r="J1133" s="2"/>
      <c r="K1133" s="26"/>
      <c r="L1133" s="26"/>
    </row>
    <row r="1134" spans="1:12" x14ac:dyDescent="0.3">
      <c r="A1134" s="2"/>
      <c r="C1134" s="46"/>
      <c r="D1134" s="2" t="s">
        <v>16</v>
      </c>
      <c r="E1134" s="8">
        <v>1</v>
      </c>
      <c r="F1134" s="7">
        <v>1500</v>
      </c>
      <c r="G1134" s="7">
        <f t="shared" ref="G1134:G1139" si="160">E1134*F1134</f>
        <v>1500</v>
      </c>
      <c r="H1134" s="26"/>
      <c r="I1134" s="26">
        <f>G1134*6</f>
        <v>9000</v>
      </c>
      <c r="J1134" s="2"/>
      <c r="K1134" s="26"/>
      <c r="L1134" s="26"/>
    </row>
    <row r="1135" spans="1:12" x14ac:dyDescent="0.3">
      <c r="A1135" s="2"/>
      <c r="C1135" s="46"/>
      <c r="D1135" s="2" t="s">
        <v>15</v>
      </c>
      <c r="E1135" s="8">
        <v>1</v>
      </c>
      <c r="F1135" s="7">
        <v>500</v>
      </c>
      <c r="G1135" s="7">
        <f t="shared" si="160"/>
        <v>500</v>
      </c>
      <c r="H1135" s="26"/>
      <c r="I1135" s="26">
        <f>G1135*6</f>
        <v>3000</v>
      </c>
      <c r="J1135" s="2"/>
      <c r="K1135" s="26"/>
      <c r="L1135" s="26"/>
    </row>
    <row r="1136" spans="1:12" x14ac:dyDescent="0.3">
      <c r="A1136" s="2"/>
      <c r="C1136" s="46"/>
      <c r="D1136" s="2" t="s">
        <v>56</v>
      </c>
      <c r="E1136" s="8">
        <v>1</v>
      </c>
      <c r="F1136" s="7">
        <v>200</v>
      </c>
      <c r="G1136" s="7">
        <f t="shared" si="160"/>
        <v>200</v>
      </c>
      <c r="H1136" s="2"/>
      <c r="I1136" s="26">
        <f>G1136*6</f>
        <v>1200</v>
      </c>
      <c r="J1136" s="2"/>
      <c r="K1136" s="26"/>
      <c r="L1136" s="26"/>
    </row>
    <row r="1137" spans="1:12" x14ac:dyDescent="0.3">
      <c r="A1137" s="2"/>
      <c r="C1137" s="46"/>
      <c r="D1137" s="2" t="s">
        <v>3</v>
      </c>
      <c r="E1137" s="8">
        <v>1</v>
      </c>
      <c r="F1137" s="7">
        <v>2000</v>
      </c>
      <c r="G1137" s="7">
        <f t="shared" si="160"/>
        <v>2000</v>
      </c>
      <c r="H1137" s="26"/>
      <c r="I1137" s="26">
        <f>G1137*6</f>
        <v>12000</v>
      </c>
      <c r="J1137" s="2"/>
      <c r="K1137" s="26"/>
      <c r="L1137" s="26"/>
    </row>
    <row r="1138" spans="1:12" x14ac:dyDescent="0.3">
      <c r="A1138" s="2"/>
      <c r="D1138" s="2" t="s">
        <v>14</v>
      </c>
      <c r="E1138" s="8">
        <v>1</v>
      </c>
      <c r="F1138" s="7">
        <v>17000</v>
      </c>
      <c r="G1138" s="7">
        <f t="shared" si="160"/>
        <v>17000</v>
      </c>
      <c r="H1138" s="26"/>
      <c r="I1138" s="26">
        <f>G1138</f>
        <v>17000</v>
      </c>
      <c r="J1138" s="2"/>
      <c r="K1138" s="26"/>
      <c r="L1138" s="26"/>
    </row>
    <row r="1139" spans="1:12" x14ac:dyDescent="0.3">
      <c r="A1139" s="2"/>
      <c r="D1139" s="2" t="s">
        <v>10</v>
      </c>
      <c r="E1139" s="8">
        <v>1</v>
      </c>
      <c r="F1139" s="7">
        <v>9000</v>
      </c>
      <c r="G1139" s="7">
        <f t="shared" si="160"/>
        <v>9000</v>
      </c>
      <c r="H1139" s="26"/>
      <c r="I1139" s="26">
        <f>G1139</f>
        <v>9000</v>
      </c>
      <c r="J1139" s="2"/>
      <c r="K1139" s="26"/>
      <c r="L1139" s="26"/>
    </row>
    <row r="1140" spans="1:12" ht="15" thickBot="1" x14ac:dyDescent="0.35">
      <c r="A1140" s="2"/>
      <c r="D1140" s="24" t="s">
        <v>0</v>
      </c>
      <c r="E1140" s="8"/>
      <c r="F1140" s="7"/>
      <c r="G1140" s="23">
        <f>G1135+G1136+G1137+G1138+G1139</f>
        <v>28700</v>
      </c>
      <c r="H1140" s="26"/>
      <c r="I1140" s="21">
        <f>I1133+I1125+I1126+I1127+I1128+I1129+I1130</f>
        <v>63200</v>
      </c>
      <c r="J1140" s="2"/>
      <c r="K1140" s="26"/>
      <c r="L1140" s="21">
        <f>I1140</f>
        <v>63200</v>
      </c>
    </row>
    <row r="1141" spans="1:12" ht="15" thickTop="1" x14ac:dyDescent="0.3">
      <c r="A1141" s="17"/>
      <c r="B1141" s="17"/>
      <c r="C1141" s="17"/>
      <c r="D1141" s="17"/>
      <c r="E1141" s="19"/>
      <c r="F1141" s="18"/>
      <c r="G1141" s="18"/>
      <c r="H1141" s="16"/>
      <c r="I1141" s="16"/>
      <c r="J1141" s="17"/>
      <c r="K1141" s="16"/>
      <c r="L1141" s="16"/>
    </row>
    <row r="1142" spans="1:12" x14ac:dyDescent="0.3">
      <c r="B1142" s="2">
        <v>232</v>
      </c>
      <c r="C1142" s="143" t="s">
        <v>644</v>
      </c>
      <c r="D1142" s="60" t="s">
        <v>1487</v>
      </c>
      <c r="H1142" s="26">
        <v>2000</v>
      </c>
      <c r="I1142" s="20">
        <f>H1142*6</f>
        <v>12000</v>
      </c>
      <c r="J1142" s="2"/>
      <c r="K1142" s="26"/>
      <c r="L1142" s="26"/>
    </row>
    <row r="1143" spans="1:12" x14ac:dyDescent="0.3">
      <c r="A1143" s="2"/>
      <c r="C1143" s="46"/>
      <c r="D1143" s="2" t="s">
        <v>16</v>
      </c>
      <c r="E1143" s="8">
        <v>1</v>
      </c>
      <c r="F1143" s="7">
        <v>1500</v>
      </c>
      <c r="G1143" s="7">
        <f t="shared" ref="G1143:G1148" si="161">E1143*F1143</f>
        <v>1500</v>
      </c>
      <c r="H1143" s="26"/>
      <c r="I1143" s="26">
        <f>G1143*6</f>
        <v>9000</v>
      </c>
      <c r="J1143" s="2"/>
      <c r="K1143" s="26"/>
      <c r="L1143" s="26"/>
    </row>
    <row r="1144" spans="1:12" x14ac:dyDescent="0.3">
      <c r="A1144" s="2"/>
      <c r="C1144" s="46"/>
      <c r="D1144" s="2" t="s">
        <v>15</v>
      </c>
      <c r="E1144" s="8">
        <v>1</v>
      </c>
      <c r="F1144" s="7">
        <v>500</v>
      </c>
      <c r="G1144" s="7">
        <f t="shared" si="161"/>
        <v>500</v>
      </c>
      <c r="H1144" s="26"/>
      <c r="I1144" s="26">
        <f>G1144*6</f>
        <v>3000</v>
      </c>
      <c r="J1144" s="2"/>
      <c r="K1144" s="26"/>
      <c r="L1144" s="26"/>
    </row>
    <row r="1145" spans="1:12" x14ac:dyDescent="0.3">
      <c r="A1145" s="2"/>
      <c r="C1145" s="46"/>
      <c r="D1145" s="2" t="s">
        <v>56</v>
      </c>
      <c r="E1145" s="8">
        <v>1</v>
      </c>
      <c r="F1145" s="7">
        <v>200</v>
      </c>
      <c r="G1145" s="7">
        <f t="shared" si="161"/>
        <v>200</v>
      </c>
      <c r="H1145" s="2"/>
      <c r="I1145" s="26">
        <f>G1145*6</f>
        <v>1200</v>
      </c>
      <c r="J1145" s="2"/>
      <c r="K1145" s="26"/>
      <c r="L1145" s="26"/>
    </row>
    <row r="1146" spans="1:12" x14ac:dyDescent="0.3">
      <c r="A1146" s="2"/>
      <c r="C1146" s="46"/>
      <c r="D1146" s="2" t="s">
        <v>3</v>
      </c>
      <c r="E1146" s="8">
        <v>1</v>
      </c>
      <c r="F1146" s="7">
        <v>2000</v>
      </c>
      <c r="G1146" s="7">
        <f t="shared" si="161"/>
        <v>2000</v>
      </c>
      <c r="H1146" s="26"/>
      <c r="I1146" s="26">
        <f>G1146*6</f>
        <v>12000</v>
      </c>
      <c r="J1146" s="2"/>
      <c r="K1146" s="26"/>
      <c r="L1146" s="26"/>
    </row>
    <row r="1147" spans="1:12" x14ac:dyDescent="0.3">
      <c r="A1147" s="2"/>
      <c r="D1147" s="2" t="s">
        <v>14</v>
      </c>
      <c r="E1147" s="8">
        <v>1</v>
      </c>
      <c r="F1147" s="7">
        <v>18000</v>
      </c>
      <c r="G1147" s="7">
        <f t="shared" si="161"/>
        <v>18000</v>
      </c>
      <c r="H1147" s="26"/>
      <c r="I1147" s="26">
        <f>G1147</f>
        <v>18000</v>
      </c>
      <c r="J1147" s="2"/>
      <c r="K1147" s="26"/>
      <c r="L1147" s="26"/>
    </row>
    <row r="1148" spans="1:12" x14ac:dyDescent="0.3">
      <c r="A1148" s="2"/>
      <c r="D1148" s="2" t="s">
        <v>10</v>
      </c>
      <c r="E1148" s="8">
        <v>1</v>
      </c>
      <c r="F1148" s="7">
        <v>12000</v>
      </c>
      <c r="G1148" s="7">
        <f t="shared" si="161"/>
        <v>12000</v>
      </c>
      <c r="H1148" s="26"/>
      <c r="I1148" s="26">
        <f>G1148</f>
        <v>12000</v>
      </c>
      <c r="J1148" s="2"/>
      <c r="K1148" s="26"/>
      <c r="L1148" s="26"/>
    </row>
    <row r="1149" spans="1:12" ht="15" thickBot="1" x14ac:dyDescent="0.35">
      <c r="A1149" s="2"/>
      <c r="D1149" s="24" t="s">
        <v>0</v>
      </c>
      <c r="E1149" s="8"/>
      <c r="F1149" s="7"/>
      <c r="G1149" s="23">
        <f>G1144+G1145+G1146+G1147+G1148</f>
        <v>32700</v>
      </c>
      <c r="H1149" s="26"/>
      <c r="I1149" s="21">
        <f>I1142+I1134+I1135+I1136+I1137+I1138+I1139</f>
        <v>63200</v>
      </c>
      <c r="J1149" s="2"/>
      <c r="K1149" s="26"/>
      <c r="L1149" s="21">
        <f>I1149</f>
        <v>63200</v>
      </c>
    </row>
    <row r="1150" spans="1:12" ht="15" thickTop="1" x14ac:dyDescent="0.3">
      <c r="A1150" s="17"/>
      <c r="B1150" s="17"/>
      <c r="C1150" s="17"/>
      <c r="D1150" s="17"/>
      <c r="E1150" s="19"/>
      <c r="F1150" s="18"/>
      <c r="G1150" s="18"/>
      <c r="H1150" s="16"/>
      <c r="I1150" s="16"/>
      <c r="J1150" s="17"/>
      <c r="K1150" s="16"/>
      <c r="L1150" s="16"/>
    </row>
    <row r="1151" spans="1:12" x14ac:dyDescent="0.3">
      <c r="B1151" s="2">
        <v>233</v>
      </c>
      <c r="C1151" s="143" t="s">
        <v>645</v>
      </c>
      <c r="D1151" s="60" t="s">
        <v>1488</v>
      </c>
      <c r="H1151" s="26">
        <v>2000</v>
      </c>
      <c r="I1151" s="20">
        <f>H1151*6</f>
        <v>12000</v>
      </c>
      <c r="J1151" s="2"/>
      <c r="K1151" s="26"/>
      <c r="L1151" s="26"/>
    </row>
    <row r="1152" spans="1:12" x14ac:dyDescent="0.3">
      <c r="A1152" s="2"/>
      <c r="C1152" s="46"/>
      <c r="D1152" s="2" t="s">
        <v>16</v>
      </c>
      <c r="E1152" s="8">
        <v>1</v>
      </c>
      <c r="F1152" s="7">
        <v>1500</v>
      </c>
      <c r="G1152" s="7">
        <f t="shared" ref="G1152:G1157" si="162">E1152*F1152</f>
        <v>1500</v>
      </c>
      <c r="H1152" s="26"/>
      <c r="I1152" s="26">
        <f>G1152*6</f>
        <v>9000</v>
      </c>
      <c r="J1152" s="2"/>
      <c r="K1152" s="26"/>
      <c r="L1152" s="26"/>
    </row>
    <row r="1153" spans="1:12" x14ac:dyDescent="0.3">
      <c r="A1153" s="2"/>
      <c r="C1153" s="46"/>
      <c r="D1153" s="2" t="s">
        <v>15</v>
      </c>
      <c r="E1153" s="8">
        <v>1</v>
      </c>
      <c r="F1153" s="7">
        <v>500</v>
      </c>
      <c r="G1153" s="7">
        <f t="shared" si="162"/>
        <v>500</v>
      </c>
      <c r="H1153" s="26"/>
      <c r="I1153" s="26">
        <f>G1153*6</f>
        <v>3000</v>
      </c>
      <c r="J1153" s="2"/>
      <c r="K1153" s="26"/>
      <c r="L1153" s="26"/>
    </row>
    <row r="1154" spans="1:12" x14ac:dyDescent="0.3">
      <c r="A1154" s="2"/>
      <c r="C1154" s="46"/>
      <c r="D1154" s="2" t="s">
        <v>56</v>
      </c>
      <c r="E1154" s="8">
        <v>1</v>
      </c>
      <c r="F1154" s="7">
        <v>200</v>
      </c>
      <c r="G1154" s="7">
        <f t="shared" si="162"/>
        <v>200</v>
      </c>
      <c r="H1154" s="2"/>
      <c r="I1154" s="26">
        <f>G1154*6</f>
        <v>1200</v>
      </c>
      <c r="J1154" s="2"/>
      <c r="K1154" s="26"/>
      <c r="L1154" s="26"/>
    </row>
    <row r="1155" spans="1:12" x14ac:dyDescent="0.3">
      <c r="A1155" s="2"/>
      <c r="C1155" s="46"/>
      <c r="D1155" s="2" t="s">
        <v>3</v>
      </c>
      <c r="E1155" s="8">
        <v>1</v>
      </c>
      <c r="F1155" s="7">
        <v>2000</v>
      </c>
      <c r="G1155" s="7">
        <f t="shared" si="162"/>
        <v>2000</v>
      </c>
      <c r="H1155" s="26"/>
      <c r="I1155" s="26">
        <f>G1155*6</f>
        <v>12000</v>
      </c>
      <c r="J1155" s="2"/>
      <c r="K1155" s="26"/>
      <c r="L1155" s="26"/>
    </row>
    <row r="1156" spans="1:12" x14ac:dyDescent="0.3">
      <c r="A1156" s="2"/>
      <c r="D1156" s="2" t="s">
        <v>14</v>
      </c>
      <c r="E1156" s="8">
        <v>1</v>
      </c>
      <c r="F1156" s="7">
        <v>17000</v>
      </c>
      <c r="G1156" s="7">
        <f t="shared" si="162"/>
        <v>17000</v>
      </c>
      <c r="H1156" s="26"/>
      <c r="I1156" s="26">
        <f>G1156</f>
        <v>17000</v>
      </c>
      <c r="J1156" s="2"/>
      <c r="K1156" s="26"/>
      <c r="L1156" s="26"/>
    </row>
    <row r="1157" spans="1:12" x14ac:dyDescent="0.3">
      <c r="A1157" s="2"/>
      <c r="D1157" s="2" t="s">
        <v>10</v>
      </c>
      <c r="E1157" s="8">
        <v>1</v>
      </c>
      <c r="F1157" s="7">
        <v>9000</v>
      </c>
      <c r="G1157" s="7">
        <f t="shared" si="162"/>
        <v>9000</v>
      </c>
      <c r="H1157" s="26"/>
      <c r="I1157" s="26">
        <f>G1157</f>
        <v>9000</v>
      </c>
      <c r="J1157" s="2"/>
      <c r="K1157" s="26"/>
      <c r="L1157" s="26"/>
    </row>
    <row r="1158" spans="1:12" ht="15" thickBot="1" x14ac:dyDescent="0.35">
      <c r="A1158" s="2"/>
      <c r="D1158" s="24" t="s">
        <v>0</v>
      </c>
      <c r="E1158" s="8"/>
      <c r="F1158" s="7"/>
      <c r="G1158" s="23">
        <f>G1153+G1154+G1155+G1156+G1157</f>
        <v>28700</v>
      </c>
      <c r="H1158" s="26"/>
      <c r="I1158" s="21">
        <f>I1151+I1143+I1144+I1145+I1146+I1147+I1148</f>
        <v>67200</v>
      </c>
      <c r="J1158" s="2"/>
      <c r="K1158" s="26"/>
      <c r="L1158" s="21">
        <f>I1158</f>
        <v>67200</v>
      </c>
    </row>
    <row r="1159" spans="1:12" ht="15" thickTop="1" x14ac:dyDescent="0.3">
      <c r="A1159" s="17"/>
      <c r="B1159" s="17"/>
      <c r="C1159" s="17"/>
      <c r="D1159" s="17"/>
      <c r="E1159" s="19"/>
      <c r="F1159" s="18"/>
      <c r="G1159" s="18"/>
      <c r="H1159" s="16"/>
      <c r="I1159" s="16"/>
      <c r="J1159" s="17"/>
      <c r="K1159" s="16"/>
      <c r="L1159" s="16"/>
    </row>
    <row r="1160" spans="1:12" x14ac:dyDescent="0.3">
      <c r="B1160" s="2">
        <v>234</v>
      </c>
      <c r="C1160" s="143" t="s">
        <v>646</v>
      </c>
      <c r="D1160" s="60" t="s">
        <v>1489</v>
      </c>
      <c r="H1160" s="26">
        <v>2000</v>
      </c>
      <c r="I1160" s="20">
        <f>H1160*6</f>
        <v>12000</v>
      </c>
      <c r="J1160" s="2"/>
      <c r="K1160" s="26"/>
      <c r="L1160" s="26"/>
    </row>
    <row r="1161" spans="1:12" x14ac:dyDescent="0.3">
      <c r="A1161" s="2"/>
      <c r="C1161" s="46"/>
      <c r="D1161" s="2" t="s">
        <v>16</v>
      </c>
      <c r="E1161" s="8">
        <v>1</v>
      </c>
      <c r="F1161" s="7">
        <v>1500</v>
      </c>
      <c r="G1161" s="7">
        <f t="shared" ref="G1161:G1166" si="163">E1161*F1161</f>
        <v>1500</v>
      </c>
      <c r="H1161" s="26"/>
      <c r="I1161" s="26">
        <f>G1161*6</f>
        <v>9000</v>
      </c>
      <c r="J1161" s="2"/>
      <c r="K1161" s="26"/>
      <c r="L1161" s="26"/>
    </row>
    <row r="1162" spans="1:12" x14ac:dyDescent="0.3">
      <c r="A1162" s="2"/>
      <c r="C1162" s="46"/>
      <c r="D1162" s="2" t="s">
        <v>15</v>
      </c>
      <c r="E1162" s="8">
        <v>1</v>
      </c>
      <c r="F1162" s="7">
        <v>500</v>
      </c>
      <c r="G1162" s="7">
        <f t="shared" si="163"/>
        <v>500</v>
      </c>
      <c r="H1162" s="26"/>
      <c r="I1162" s="26">
        <f>G1162*6</f>
        <v>3000</v>
      </c>
      <c r="J1162" s="2"/>
      <c r="K1162" s="26"/>
      <c r="L1162" s="26"/>
    </row>
    <row r="1163" spans="1:12" x14ac:dyDescent="0.3">
      <c r="A1163" s="2"/>
      <c r="C1163" s="46"/>
      <c r="D1163" s="2" t="s">
        <v>56</v>
      </c>
      <c r="E1163" s="8">
        <v>1</v>
      </c>
      <c r="F1163" s="7">
        <v>200</v>
      </c>
      <c r="G1163" s="7">
        <f t="shared" si="163"/>
        <v>200</v>
      </c>
      <c r="H1163" s="2"/>
      <c r="I1163" s="26">
        <f>G1163*6</f>
        <v>1200</v>
      </c>
      <c r="J1163" s="2"/>
      <c r="K1163" s="26"/>
      <c r="L1163" s="26"/>
    </row>
    <row r="1164" spans="1:12" x14ac:dyDescent="0.3">
      <c r="A1164" s="2"/>
      <c r="C1164" s="46"/>
      <c r="D1164" s="2" t="s">
        <v>3</v>
      </c>
      <c r="E1164" s="8">
        <v>1</v>
      </c>
      <c r="F1164" s="7">
        <v>2000</v>
      </c>
      <c r="G1164" s="7">
        <f t="shared" si="163"/>
        <v>2000</v>
      </c>
      <c r="H1164" s="26"/>
      <c r="I1164" s="26">
        <f>G1164*6</f>
        <v>12000</v>
      </c>
      <c r="J1164" s="2"/>
      <c r="K1164" s="26"/>
      <c r="L1164" s="26"/>
    </row>
    <row r="1165" spans="1:12" x14ac:dyDescent="0.3">
      <c r="A1165" s="2"/>
      <c r="D1165" s="2" t="s">
        <v>14</v>
      </c>
      <c r="E1165" s="8">
        <v>1</v>
      </c>
      <c r="F1165" s="7">
        <v>17000</v>
      </c>
      <c r="G1165" s="7">
        <f t="shared" si="163"/>
        <v>17000</v>
      </c>
      <c r="H1165" s="26"/>
      <c r="I1165" s="26">
        <f>G1165</f>
        <v>17000</v>
      </c>
      <c r="J1165" s="2"/>
      <c r="K1165" s="26"/>
      <c r="L1165" s="26"/>
    </row>
    <row r="1166" spans="1:12" x14ac:dyDescent="0.3">
      <c r="A1166" s="2"/>
      <c r="D1166" s="2" t="s">
        <v>10</v>
      </c>
      <c r="E1166" s="8">
        <v>1</v>
      </c>
      <c r="F1166" s="7">
        <v>9000</v>
      </c>
      <c r="G1166" s="7">
        <f t="shared" si="163"/>
        <v>9000</v>
      </c>
      <c r="H1166" s="26"/>
      <c r="I1166" s="26">
        <f>G1166</f>
        <v>9000</v>
      </c>
      <c r="J1166" s="2"/>
      <c r="K1166" s="26"/>
      <c r="L1166" s="26"/>
    </row>
    <row r="1167" spans="1:12" ht="15" thickBot="1" x14ac:dyDescent="0.35">
      <c r="A1167" s="2"/>
      <c r="D1167" s="24" t="s">
        <v>0</v>
      </c>
      <c r="E1167" s="8"/>
      <c r="F1167" s="7"/>
      <c r="G1167" s="23">
        <f>G1162+G1163+G1164+G1165+G1166</f>
        <v>28700</v>
      </c>
      <c r="H1167" s="26"/>
      <c r="I1167" s="21">
        <f>I1160+I1152+I1153+I1154+I1155+I1156+I1157</f>
        <v>63200</v>
      </c>
      <c r="J1167" s="2"/>
      <c r="K1167" s="26"/>
      <c r="L1167" s="21">
        <f>I1167</f>
        <v>63200</v>
      </c>
    </row>
    <row r="1168" spans="1:12" ht="15" thickTop="1" x14ac:dyDescent="0.3">
      <c r="A1168" s="17"/>
      <c r="B1168" s="17"/>
      <c r="C1168" s="17"/>
      <c r="D1168" s="17"/>
      <c r="E1168" s="19"/>
      <c r="F1168" s="18"/>
      <c r="G1168" s="18"/>
      <c r="H1168" s="16"/>
      <c r="I1168" s="16"/>
      <c r="J1168" s="17"/>
      <c r="K1168" s="16"/>
      <c r="L1168" s="16"/>
    </row>
    <row r="1169" spans="1:12" x14ac:dyDescent="0.3">
      <c r="B1169" s="2">
        <v>235</v>
      </c>
      <c r="C1169" s="143" t="s">
        <v>647</v>
      </c>
      <c r="D1169" s="60" t="s">
        <v>1490</v>
      </c>
      <c r="H1169" s="26">
        <v>2000</v>
      </c>
      <c r="I1169" s="20">
        <f>H1169*6</f>
        <v>12000</v>
      </c>
      <c r="J1169" s="2"/>
      <c r="K1169" s="26"/>
      <c r="L1169" s="26"/>
    </row>
    <row r="1170" spans="1:12" x14ac:dyDescent="0.3">
      <c r="A1170" s="2"/>
      <c r="C1170" s="46"/>
      <c r="D1170" s="2" t="s">
        <v>16</v>
      </c>
      <c r="E1170" s="8">
        <v>1</v>
      </c>
      <c r="F1170" s="7">
        <v>1500</v>
      </c>
      <c r="G1170" s="7">
        <f t="shared" ref="G1170:G1175" si="164">E1170*F1170</f>
        <v>1500</v>
      </c>
      <c r="H1170" s="26"/>
      <c r="I1170" s="26">
        <f>G1170*6</f>
        <v>9000</v>
      </c>
      <c r="J1170" s="2"/>
      <c r="K1170" s="26"/>
      <c r="L1170" s="26"/>
    </row>
    <row r="1171" spans="1:12" x14ac:dyDescent="0.3">
      <c r="A1171" s="2"/>
      <c r="C1171" s="46"/>
      <c r="D1171" s="2" t="s">
        <v>15</v>
      </c>
      <c r="E1171" s="8">
        <v>1</v>
      </c>
      <c r="F1171" s="7">
        <v>500</v>
      </c>
      <c r="G1171" s="7">
        <f t="shared" si="164"/>
        <v>500</v>
      </c>
      <c r="H1171" s="26"/>
      <c r="I1171" s="26">
        <f>G1171*6</f>
        <v>3000</v>
      </c>
      <c r="J1171" s="2"/>
      <c r="K1171" s="26"/>
      <c r="L1171" s="26"/>
    </row>
    <row r="1172" spans="1:12" x14ac:dyDescent="0.3">
      <c r="A1172" s="2"/>
      <c r="C1172" s="46"/>
      <c r="D1172" s="2" t="s">
        <v>56</v>
      </c>
      <c r="E1172" s="8">
        <v>1</v>
      </c>
      <c r="F1172" s="7">
        <v>200</v>
      </c>
      <c r="G1172" s="7">
        <f t="shared" si="164"/>
        <v>200</v>
      </c>
      <c r="H1172" s="2"/>
      <c r="I1172" s="26">
        <f>G1172*6</f>
        <v>1200</v>
      </c>
      <c r="J1172" s="2"/>
      <c r="K1172" s="26"/>
      <c r="L1172" s="26"/>
    </row>
    <row r="1173" spans="1:12" x14ac:dyDescent="0.3">
      <c r="A1173" s="2"/>
      <c r="C1173" s="46"/>
      <c r="D1173" s="2" t="s">
        <v>3</v>
      </c>
      <c r="E1173" s="8">
        <v>1</v>
      </c>
      <c r="F1173" s="7">
        <v>2000</v>
      </c>
      <c r="G1173" s="7">
        <f t="shared" si="164"/>
        <v>2000</v>
      </c>
      <c r="H1173" s="26"/>
      <c r="I1173" s="26">
        <f>G1173*6</f>
        <v>12000</v>
      </c>
      <c r="J1173" s="2"/>
      <c r="K1173" s="26"/>
      <c r="L1173" s="26"/>
    </row>
    <row r="1174" spans="1:12" x14ac:dyDescent="0.3">
      <c r="A1174" s="2"/>
      <c r="D1174" s="2" t="s">
        <v>14</v>
      </c>
      <c r="E1174" s="8">
        <v>1</v>
      </c>
      <c r="F1174" s="7">
        <v>17000</v>
      </c>
      <c r="G1174" s="7">
        <f t="shared" si="164"/>
        <v>17000</v>
      </c>
      <c r="H1174" s="26"/>
      <c r="I1174" s="26">
        <f>G1174</f>
        <v>17000</v>
      </c>
      <c r="J1174" s="2"/>
      <c r="K1174" s="26"/>
      <c r="L1174" s="26"/>
    </row>
    <row r="1175" spans="1:12" x14ac:dyDescent="0.3">
      <c r="A1175" s="2"/>
      <c r="D1175" s="2" t="s">
        <v>10</v>
      </c>
      <c r="E1175" s="8">
        <v>1</v>
      </c>
      <c r="F1175" s="7">
        <v>9000</v>
      </c>
      <c r="G1175" s="7">
        <f t="shared" si="164"/>
        <v>9000</v>
      </c>
      <c r="H1175" s="26"/>
      <c r="I1175" s="26">
        <f>G1175</f>
        <v>9000</v>
      </c>
      <c r="J1175" s="2"/>
      <c r="K1175" s="26"/>
      <c r="L1175" s="26"/>
    </row>
    <row r="1176" spans="1:12" ht="15" thickBot="1" x14ac:dyDescent="0.35">
      <c r="A1176" s="2"/>
      <c r="D1176" s="24" t="s">
        <v>0</v>
      </c>
      <c r="E1176" s="8"/>
      <c r="F1176" s="7"/>
      <c r="G1176" s="23">
        <f>G1171+G1172+G1173+G1174+G1175</f>
        <v>28700</v>
      </c>
      <c r="H1176" s="26"/>
      <c r="I1176" s="21">
        <f>I1169+I1161+I1162+I1163+I1164+I1165+I1166</f>
        <v>63200</v>
      </c>
      <c r="J1176" s="2"/>
      <c r="K1176" s="26"/>
      <c r="L1176" s="21">
        <f>I1176</f>
        <v>63200</v>
      </c>
    </row>
    <row r="1177" spans="1:12" ht="15" thickTop="1" x14ac:dyDescent="0.3">
      <c r="A1177" s="17"/>
      <c r="B1177" s="17"/>
      <c r="C1177" s="17"/>
      <c r="D1177" s="17"/>
      <c r="E1177" s="19"/>
      <c r="F1177" s="18"/>
      <c r="G1177" s="18"/>
      <c r="H1177" s="16"/>
      <c r="I1177" s="16"/>
      <c r="J1177" s="17"/>
      <c r="K1177" s="16"/>
      <c r="L1177" s="16"/>
    </row>
    <row r="1178" spans="1:12" x14ac:dyDescent="0.3">
      <c r="B1178" s="2">
        <v>236</v>
      </c>
      <c r="C1178" s="143" t="s">
        <v>648</v>
      </c>
      <c r="D1178" s="60" t="s">
        <v>1491</v>
      </c>
      <c r="H1178" s="26">
        <v>2000</v>
      </c>
      <c r="I1178" s="20">
        <f>H1178*6</f>
        <v>12000</v>
      </c>
      <c r="J1178" s="2"/>
      <c r="K1178" s="26"/>
      <c r="L1178" s="26"/>
    </row>
    <row r="1179" spans="1:12" x14ac:dyDescent="0.3">
      <c r="A1179" s="2"/>
      <c r="C1179" s="46"/>
      <c r="D1179" s="2" t="s">
        <v>16</v>
      </c>
      <c r="E1179" s="8">
        <v>1</v>
      </c>
      <c r="F1179" s="7">
        <v>1500</v>
      </c>
      <c r="G1179" s="7">
        <f t="shared" ref="G1179:G1184" si="165">E1179*F1179</f>
        <v>1500</v>
      </c>
      <c r="H1179" s="26"/>
      <c r="I1179" s="26">
        <f>G1179*6</f>
        <v>9000</v>
      </c>
      <c r="J1179" s="2"/>
      <c r="K1179" s="26"/>
      <c r="L1179" s="26"/>
    </row>
    <row r="1180" spans="1:12" x14ac:dyDescent="0.3">
      <c r="A1180" s="2"/>
      <c r="C1180" s="46"/>
      <c r="D1180" s="2" t="s">
        <v>15</v>
      </c>
      <c r="E1180" s="8">
        <v>1</v>
      </c>
      <c r="F1180" s="7">
        <v>500</v>
      </c>
      <c r="G1180" s="7">
        <f t="shared" si="165"/>
        <v>500</v>
      </c>
      <c r="H1180" s="26"/>
      <c r="I1180" s="26">
        <f>G1180*6</f>
        <v>3000</v>
      </c>
      <c r="J1180" s="2"/>
      <c r="K1180" s="26"/>
      <c r="L1180" s="26"/>
    </row>
    <row r="1181" spans="1:12" x14ac:dyDescent="0.3">
      <c r="A1181" s="2"/>
      <c r="C1181" s="46"/>
      <c r="D1181" s="2" t="s">
        <v>56</v>
      </c>
      <c r="E1181" s="8">
        <v>1</v>
      </c>
      <c r="F1181" s="7">
        <v>200</v>
      </c>
      <c r="G1181" s="7">
        <f t="shared" si="165"/>
        <v>200</v>
      </c>
      <c r="H1181" s="2"/>
      <c r="I1181" s="26">
        <f>G1181*6</f>
        <v>1200</v>
      </c>
      <c r="J1181" s="2"/>
      <c r="K1181" s="26"/>
      <c r="L1181" s="26"/>
    </row>
    <row r="1182" spans="1:12" x14ac:dyDescent="0.3">
      <c r="A1182" s="2"/>
      <c r="C1182" s="46"/>
      <c r="D1182" s="2" t="s">
        <v>3</v>
      </c>
      <c r="E1182" s="8">
        <v>1</v>
      </c>
      <c r="F1182" s="7">
        <v>2000</v>
      </c>
      <c r="G1182" s="7">
        <f t="shared" si="165"/>
        <v>2000</v>
      </c>
      <c r="H1182" s="26"/>
      <c r="I1182" s="26">
        <f>G1182*6</f>
        <v>12000</v>
      </c>
      <c r="J1182" s="2"/>
      <c r="K1182" s="26"/>
      <c r="L1182" s="26"/>
    </row>
    <row r="1183" spans="1:12" x14ac:dyDescent="0.3">
      <c r="A1183" s="2"/>
      <c r="D1183" s="2" t="s">
        <v>14</v>
      </c>
      <c r="E1183" s="8">
        <v>1</v>
      </c>
      <c r="F1183" s="7">
        <v>17000</v>
      </c>
      <c r="G1183" s="7">
        <f t="shared" si="165"/>
        <v>17000</v>
      </c>
      <c r="H1183" s="26"/>
      <c r="I1183" s="26">
        <f>G1183</f>
        <v>17000</v>
      </c>
      <c r="J1183" s="2"/>
      <c r="K1183" s="26"/>
      <c r="L1183" s="26"/>
    </row>
    <row r="1184" spans="1:12" x14ac:dyDescent="0.3">
      <c r="A1184" s="2"/>
      <c r="D1184" s="2" t="s">
        <v>10</v>
      </c>
      <c r="E1184" s="8">
        <v>1</v>
      </c>
      <c r="F1184" s="7">
        <v>9000</v>
      </c>
      <c r="G1184" s="7">
        <f t="shared" si="165"/>
        <v>9000</v>
      </c>
      <c r="H1184" s="26"/>
      <c r="I1184" s="26">
        <f>G1184</f>
        <v>9000</v>
      </c>
      <c r="J1184" s="2"/>
      <c r="K1184" s="26"/>
      <c r="L1184" s="26"/>
    </row>
    <row r="1185" spans="1:12" ht="15" thickBot="1" x14ac:dyDescent="0.35">
      <c r="A1185" s="2"/>
      <c r="D1185" s="24" t="s">
        <v>0</v>
      </c>
      <c r="E1185" s="8"/>
      <c r="F1185" s="7"/>
      <c r="G1185" s="23">
        <f>G1180+G1181+G1182+G1183+G1184</f>
        <v>28700</v>
      </c>
      <c r="H1185" s="26"/>
      <c r="I1185" s="21">
        <f>I1178+I1170+I1171+I1172+I1173+I1174+I1175</f>
        <v>63200</v>
      </c>
      <c r="J1185" s="2"/>
      <c r="K1185" s="26"/>
      <c r="L1185" s="21">
        <f>I1185</f>
        <v>63200</v>
      </c>
    </row>
    <row r="1186" spans="1:12" ht="15" thickTop="1" x14ac:dyDescent="0.3">
      <c r="A1186" s="17"/>
      <c r="B1186" s="17"/>
      <c r="C1186" s="17"/>
      <c r="D1186" s="17"/>
      <c r="E1186" s="19"/>
      <c r="F1186" s="18"/>
      <c r="G1186" s="18"/>
      <c r="H1186" s="16"/>
      <c r="I1186" s="16"/>
      <c r="J1186" s="17"/>
      <c r="K1186" s="16"/>
      <c r="L1186" s="16"/>
    </row>
    <row r="1187" spans="1:12" x14ac:dyDescent="0.3">
      <c r="B1187" s="2">
        <v>237</v>
      </c>
      <c r="C1187" s="143" t="s">
        <v>649</v>
      </c>
      <c r="D1187" s="60" t="s">
        <v>1492</v>
      </c>
      <c r="H1187" s="26">
        <v>2000</v>
      </c>
      <c r="I1187" s="20">
        <f>H1187*6</f>
        <v>12000</v>
      </c>
      <c r="J1187" s="2"/>
      <c r="K1187" s="26"/>
      <c r="L1187" s="26"/>
    </row>
    <row r="1188" spans="1:12" x14ac:dyDescent="0.3">
      <c r="A1188" s="2"/>
      <c r="C1188" s="46"/>
      <c r="D1188" s="2" t="s">
        <v>16</v>
      </c>
      <c r="E1188" s="8">
        <v>1</v>
      </c>
      <c r="F1188" s="7">
        <v>1500</v>
      </c>
      <c r="G1188" s="7">
        <f t="shared" ref="G1188:G1193" si="166">E1188*F1188</f>
        <v>1500</v>
      </c>
      <c r="H1188" s="26"/>
      <c r="I1188" s="26">
        <f>G1188*6</f>
        <v>9000</v>
      </c>
      <c r="J1188" s="2"/>
      <c r="K1188" s="26"/>
      <c r="L1188" s="26"/>
    </row>
    <row r="1189" spans="1:12" x14ac:dyDescent="0.3">
      <c r="A1189" s="2"/>
      <c r="C1189" s="46"/>
      <c r="D1189" s="2" t="s">
        <v>15</v>
      </c>
      <c r="E1189" s="8">
        <v>1</v>
      </c>
      <c r="F1189" s="7">
        <v>500</v>
      </c>
      <c r="G1189" s="7">
        <f t="shared" si="166"/>
        <v>500</v>
      </c>
      <c r="H1189" s="26"/>
      <c r="I1189" s="26">
        <f>G1189*6</f>
        <v>3000</v>
      </c>
      <c r="J1189" s="2"/>
      <c r="K1189" s="26"/>
      <c r="L1189" s="26"/>
    </row>
    <row r="1190" spans="1:12" x14ac:dyDescent="0.3">
      <c r="A1190" s="2"/>
      <c r="C1190" s="46"/>
      <c r="D1190" s="2" t="s">
        <v>56</v>
      </c>
      <c r="E1190" s="8">
        <v>1</v>
      </c>
      <c r="F1190" s="7">
        <v>200</v>
      </c>
      <c r="G1190" s="7">
        <f t="shared" si="166"/>
        <v>200</v>
      </c>
      <c r="H1190" s="2"/>
      <c r="I1190" s="26">
        <f>G1190*6</f>
        <v>1200</v>
      </c>
      <c r="J1190" s="2"/>
      <c r="K1190" s="26"/>
      <c r="L1190" s="26"/>
    </row>
    <row r="1191" spans="1:12" x14ac:dyDescent="0.3">
      <c r="A1191" s="2"/>
      <c r="C1191" s="46"/>
      <c r="D1191" s="2" t="s">
        <v>3</v>
      </c>
      <c r="E1191" s="8">
        <v>1</v>
      </c>
      <c r="F1191" s="7">
        <v>2000</v>
      </c>
      <c r="G1191" s="7">
        <f t="shared" si="166"/>
        <v>2000</v>
      </c>
      <c r="H1191" s="26"/>
      <c r="I1191" s="26">
        <f>G1191*6</f>
        <v>12000</v>
      </c>
      <c r="J1191" s="2"/>
      <c r="K1191" s="26"/>
      <c r="L1191" s="26"/>
    </row>
    <row r="1192" spans="1:12" x14ac:dyDescent="0.3">
      <c r="A1192" s="2"/>
      <c r="D1192" s="2" t="s">
        <v>14</v>
      </c>
      <c r="E1192" s="8">
        <v>1</v>
      </c>
      <c r="F1192" s="7">
        <v>17000</v>
      </c>
      <c r="G1192" s="7">
        <f t="shared" si="166"/>
        <v>17000</v>
      </c>
      <c r="H1192" s="26"/>
      <c r="I1192" s="26">
        <f>G1192</f>
        <v>17000</v>
      </c>
      <c r="J1192" s="2"/>
      <c r="K1192" s="26"/>
      <c r="L1192" s="26"/>
    </row>
    <row r="1193" spans="1:12" x14ac:dyDescent="0.3">
      <c r="A1193" s="2"/>
      <c r="D1193" s="2" t="s">
        <v>10</v>
      </c>
      <c r="E1193" s="8">
        <v>1</v>
      </c>
      <c r="F1193" s="7">
        <v>9000</v>
      </c>
      <c r="G1193" s="7">
        <f t="shared" si="166"/>
        <v>9000</v>
      </c>
      <c r="H1193" s="26"/>
      <c r="I1193" s="26">
        <f>G1193</f>
        <v>9000</v>
      </c>
      <c r="J1193" s="2"/>
      <c r="K1193" s="26"/>
      <c r="L1193" s="26"/>
    </row>
    <row r="1194" spans="1:12" ht="15" thickBot="1" x14ac:dyDescent="0.35">
      <c r="A1194" s="2"/>
      <c r="D1194" s="24" t="s">
        <v>0</v>
      </c>
      <c r="E1194" s="8"/>
      <c r="F1194" s="7"/>
      <c r="G1194" s="23">
        <f>G1189+G1190+G1191+G1192+G1193</f>
        <v>28700</v>
      </c>
      <c r="H1194" s="26"/>
      <c r="I1194" s="21">
        <f>I1187+I1179+I1180+I1181+I1182+I1183+I1184</f>
        <v>63200</v>
      </c>
      <c r="J1194" s="2"/>
      <c r="K1194" s="26"/>
      <c r="L1194" s="21">
        <f>I1194</f>
        <v>63200</v>
      </c>
    </row>
    <row r="1195" spans="1:12" ht="15" thickTop="1" x14ac:dyDescent="0.3">
      <c r="A1195" s="17"/>
      <c r="B1195" s="17"/>
      <c r="C1195" s="17"/>
      <c r="D1195" s="17"/>
      <c r="E1195" s="19"/>
      <c r="F1195" s="18"/>
      <c r="G1195" s="18"/>
      <c r="H1195" s="16"/>
      <c r="I1195" s="16"/>
      <c r="J1195" s="17"/>
      <c r="K1195" s="16"/>
      <c r="L1195" s="16"/>
    </row>
    <row r="1196" spans="1:12" x14ac:dyDescent="0.3">
      <c r="B1196" s="2">
        <v>238</v>
      </c>
      <c r="C1196" s="143" t="s">
        <v>650</v>
      </c>
      <c r="D1196" s="60" t="s">
        <v>1493</v>
      </c>
      <c r="H1196" s="26">
        <v>2000</v>
      </c>
      <c r="I1196" s="20">
        <f>H1196*6</f>
        <v>12000</v>
      </c>
      <c r="J1196" s="2"/>
      <c r="K1196" s="26"/>
      <c r="L1196" s="26"/>
    </row>
    <row r="1197" spans="1:12" x14ac:dyDescent="0.3">
      <c r="A1197" s="2"/>
      <c r="C1197" s="46"/>
      <c r="D1197" s="2" t="s">
        <v>16</v>
      </c>
      <c r="E1197" s="8">
        <v>1</v>
      </c>
      <c r="F1197" s="7">
        <v>1500</v>
      </c>
      <c r="G1197" s="7">
        <f t="shared" ref="G1197:G1202" si="167">E1197*F1197</f>
        <v>1500</v>
      </c>
      <c r="H1197" s="26"/>
      <c r="I1197" s="26">
        <f>G1197*6</f>
        <v>9000</v>
      </c>
      <c r="J1197" s="2"/>
      <c r="K1197" s="26"/>
      <c r="L1197" s="26"/>
    </row>
    <row r="1198" spans="1:12" x14ac:dyDescent="0.3">
      <c r="A1198" s="2"/>
      <c r="C1198" s="46"/>
      <c r="D1198" s="2" t="s">
        <v>15</v>
      </c>
      <c r="E1198" s="8">
        <v>1</v>
      </c>
      <c r="F1198" s="7">
        <v>500</v>
      </c>
      <c r="G1198" s="7">
        <f t="shared" si="167"/>
        <v>500</v>
      </c>
      <c r="H1198" s="26"/>
      <c r="I1198" s="26">
        <f>G1198*6</f>
        <v>3000</v>
      </c>
      <c r="J1198" s="2"/>
      <c r="K1198" s="26"/>
      <c r="L1198" s="26"/>
    </row>
    <row r="1199" spans="1:12" x14ac:dyDescent="0.3">
      <c r="A1199" s="2"/>
      <c r="C1199" s="46"/>
      <c r="D1199" s="2" t="s">
        <v>56</v>
      </c>
      <c r="E1199" s="8">
        <v>1</v>
      </c>
      <c r="F1199" s="7">
        <v>200</v>
      </c>
      <c r="G1199" s="7">
        <f t="shared" si="167"/>
        <v>200</v>
      </c>
      <c r="H1199" s="2"/>
      <c r="I1199" s="26">
        <f>G1199*6</f>
        <v>1200</v>
      </c>
      <c r="J1199" s="2"/>
      <c r="K1199" s="26"/>
      <c r="L1199" s="26"/>
    </row>
    <row r="1200" spans="1:12" x14ac:dyDescent="0.3">
      <c r="A1200" s="2"/>
      <c r="C1200" s="46"/>
      <c r="D1200" s="2" t="s">
        <v>3</v>
      </c>
      <c r="E1200" s="8">
        <v>1</v>
      </c>
      <c r="F1200" s="7">
        <v>2000</v>
      </c>
      <c r="G1200" s="7">
        <f t="shared" si="167"/>
        <v>2000</v>
      </c>
      <c r="H1200" s="26"/>
      <c r="I1200" s="26">
        <f>G1200*6</f>
        <v>12000</v>
      </c>
      <c r="J1200" s="2"/>
      <c r="K1200" s="26"/>
      <c r="L1200" s="26"/>
    </row>
    <row r="1201" spans="1:12" x14ac:dyDescent="0.3">
      <c r="A1201" s="2"/>
      <c r="D1201" s="2" t="s">
        <v>14</v>
      </c>
      <c r="E1201" s="8">
        <v>1</v>
      </c>
      <c r="F1201" s="7">
        <v>17000</v>
      </c>
      <c r="G1201" s="7">
        <f t="shared" si="167"/>
        <v>17000</v>
      </c>
      <c r="H1201" s="26"/>
      <c r="I1201" s="26">
        <f>G1201</f>
        <v>17000</v>
      </c>
      <c r="J1201" s="2"/>
      <c r="K1201" s="26"/>
      <c r="L1201" s="26"/>
    </row>
    <row r="1202" spans="1:12" x14ac:dyDescent="0.3">
      <c r="A1202" s="2"/>
      <c r="D1202" s="2" t="s">
        <v>10</v>
      </c>
      <c r="E1202" s="8">
        <v>1</v>
      </c>
      <c r="F1202" s="7">
        <v>9000</v>
      </c>
      <c r="G1202" s="7">
        <f t="shared" si="167"/>
        <v>9000</v>
      </c>
      <c r="H1202" s="26"/>
      <c r="I1202" s="26">
        <f>G1202</f>
        <v>9000</v>
      </c>
      <c r="J1202" s="2"/>
      <c r="K1202" s="26"/>
      <c r="L1202" s="26"/>
    </row>
    <row r="1203" spans="1:12" ht="15" thickBot="1" x14ac:dyDescent="0.35">
      <c r="A1203" s="2"/>
      <c r="D1203" s="24" t="s">
        <v>0</v>
      </c>
      <c r="E1203" s="8"/>
      <c r="F1203" s="7"/>
      <c r="G1203" s="23">
        <f>G1198+G1199+G1200+G1201+G1202</f>
        <v>28700</v>
      </c>
      <c r="H1203" s="26"/>
      <c r="I1203" s="21">
        <f>I1196+I1188+I1189+I1190+I1191+I1192+I1193</f>
        <v>63200</v>
      </c>
      <c r="J1203" s="2"/>
      <c r="K1203" s="26"/>
      <c r="L1203" s="21">
        <f>I1203</f>
        <v>63200</v>
      </c>
    </row>
    <row r="1204" spans="1:12" ht="15" thickTop="1" x14ac:dyDescent="0.3">
      <c r="A1204" s="17"/>
      <c r="B1204" s="17"/>
      <c r="C1204" s="17"/>
      <c r="D1204" s="17"/>
      <c r="E1204" s="19"/>
      <c r="F1204" s="18"/>
      <c r="G1204" s="18"/>
      <c r="H1204" s="16"/>
      <c r="I1204" s="16"/>
      <c r="J1204" s="17"/>
      <c r="K1204" s="16"/>
      <c r="L1204" s="16"/>
    </row>
    <row r="1205" spans="1:12" x14ac:dyDescent="0.3">
      <c r="B1205" s="2">
        <v>239</v>
      </c>
      <c r="C1205" s="163" t="s">
        <v>651</v>
      </c>
      <c r="D1205" s="60" t="s">
        <v>1494</v>
      </c>
      <c r="H1205" s="26">
        <v>2000</v>
      </c>
      <c r="I1205" s="20">
        <f>H1205*6</f>
        <v>12000</v>
      </c>
      <c r="J1205" s="2"/>
      <c r="K1205" s="26"/>
      <c r="L1205" s="26"/>
    </row>
    <row r="1206" spans="1:12" x14ac:dyDescent="0.3">
      <c r="A1206" s="2"/>
      <c r="D1206" s="2" t="s">
        <v>16</v>
      </c>
      <c r="E1206" s="8">
        <v>1</v>
      </c>
      <c r="F1206" s="7">
        <v>1500</v>
      </c>
      <c r="G1206" s="7">
        <f t="shared" ref="G1206:G1211" si="168">E1206*F1206</f>
        <v>1500</v>
      </c>
      <c r="H1206" s="26"/>
      <c r="I1206" s="26">
        <f>G1206*6</f>
        <v>9000</v>
      </c>
      <c r="J1206" s="2"/>
      <c r="K1206" s="26"/>
      <c r="L1206" s="26"/>
    </row>
    <row r="1207" spans="1:12" x14ac:dyDescent="0.3">
      <c r="A1207" s="2"/>
      <c r="C1207" s="46"/>
      <c r="D1207" s="2" t="s">
        <v>15</v>
      </c>
      <c r="E1207" s="8">
        <v>1</v>
      </c>
      <c r="F1207" s="7">
        <v>500</v>
      </c>
      <c r="G1207" s="7">
        <f t="shared" si="168"/>
        <v>500</v>
      </c>
      <c r="H1207" s="26"/>
      <c r="I1207" s="26">
        <f>G1207*6</f>
        <v>3000</v>
      </c>
      <c r="J1207" s="2"/>
      <c r="K1207" s="26"/>
      <c r="L1207" s="26"/>
    </row>
    <row r="1208" spans="1:12" x14ac:dyDescent="0.3">
      <c r="A1208" s="2"/>
      <c r="C1208" s="46"/>
      <c r="D1208" s="2" t="s">
        <v>56</v>
      </c>
      <c r="E1208" s="8">
        <v>1</v>
      </c>
      <c r="F1208" s="7">
        <v>200</v>
      </c>
      <c r="G1208" s="7">
        <f t="shared" si="168"/>
        <v>200</v>
      </c>
      <c r="H1208" s="2"/>
      <c r="I1208" s="26">
        <f>G1208*6</f>
        <v>1200</v>
      </c>
      <c r="J1208" s="2"/>
      <c r="K1208" s="26"/>
      <c r="L1208" s="26"/>
    </row>
    <row r="1209" spans="1:12" x14ac:dyDescent="0.3">
      <c r="A1209" s="2"/>
      <c r="C1209" s="46"/>
      <c r="D1209" s="2" t="s">
        <v>3</v>
      </c>
      <c r="E1209" s="8">
        <v>1</v>
      </c>
      <c r="F1209" s="7">
        <v>2000</v>
      </c>
      <c r="G1209" s="7">
        <f t="shared" si="168"/>
        <v>2000</v>
      </c>
      <c r="H1209" s="26"/>
      <c r="I1209" s="26">
        <f>G1209*6</f>
        <v>12000</v>
      </c>
      <c r="J1209" s="2"/>
      <c r="K1209" s="26"/>
      <c r="L1209" s="26"/>
    </row>
    <row r="1210" spans="1:12" x14ac:dyDescent="0.3">
      <c r="A1210" s="2"/>
      <c r="D1210" s="2" t="s">
        <v>14</v>
      </c>
      <c r="E1210" s="8">
        <v>1</v>
      </c>
      <c r="F1210" s="7">
        <v>17000</v>
      </c>
      <c r="G1210" s="7">
        <f t="shared" si="168"/>
        <v>17000</v>
      </c>
      <c r="H1210" s="26"/>
      <c r="I1210" s="26">
        <f>G1210</f>
        <v>17000</v>
      </c>
      <c r="J1210" s="2"/>
      <c r="K1210" s="26"/>
      <c r="L1210" s="26"/>
    </row>
    <row r="1211" spans="1:12" x14ac:dyDescent="0.3">
      <c r="A1211" s="2"/>
      <c r="D1211" s="2" t="s">
        <v>10</v>
      </c>
      <c r="E1211" s="8">
        <v>1</v>
      </c>
      <c r="F1211" s="7">
        <v>9000</v>
      </c>
      <c r="G1211" s="7">
        <f t="shared" si="168"/>
        <v>9000</v>
      </c>
      <c r="H1211" s="26"/>
      <c r="I1211" s="26">
        <f>G1211</f>
        <v>9000</v>
      </c>
      <c r="J1211" s="2"/>
      <c r="K1211" s="26"/>
      <c r="L1211" s="26"/>
    </row>
    <row r="1212" spans="1:12" ht="15" thickBot="1" x14ac:dyDescent="0.35">
      <c r="A1212" s="2"/>
      <c r="D1212" s="24" t="s">
        <v>0</v>
      </c>
      <c r="E1212" s="8"/>
      <c r="F1212" s="7"/>
      <c r="G1212" s="23">
        <f>G1207+G1208+G1209+G1210+G1211</f>
        <v>28700</v>
      </c>
      <c r="H1212" s="26"/>
      <c r="I1212" s="21">
        <f>I1205+I1197+I1198+I1199+I1200+I1201+I1202</f>
        <v>63200</v>
      </c>
      <c r="J1212" s="2"/>
      <c r="K1212" s="26"/>
      <c r="L1212" s="21">
        <f>I1212</f>
        <v>63200</v>
      </c>
    </row>
    <row r="1213" spans="1:12" ht="15" thickTop="1" x14ac:dyDescent="0.3">
      <c r="A1213" s="17"/>
      <c r="B1213" s="17"/>
      <c r="C1213" s="17"/>
      <c r="D1213" s="17"/>
      <c r="E1213" s="19"/>
      <c r="F1213" s="18"/>
      <c r="G1213" s="18"/>
      <c r="H1213" s="16"/>
      <c r="I1213" s="16"/>
      <c r="J1213" s="17"/>
      <c r="K1213" s="16"/>
      <c r="L1213" s="16"/>
    </row>
    <row r="1214" spans="1:12" x14ac:dyDescent="0.3">
      <c r="B1214" s="2">
        <v>240</v>
      </c>
      <c r="C1214" s="163" t="s">
        <v>1495</v>
      </c>
      <c r="D1214" s="60" t="s">
        <v>1496</v>
      </c>
      <c r="H1214" s="26">
        <v>2000</v>
      </c>
      <c r="I1214" s="20">
        <f>H1214*6</f>
        <v>12000</v>
      </c>
      <c r="J1214" s="2"/>
      <c r="K1214" s="26"/>
      <c r="L1214" s="26"/>
    </row>
    <row r="1215" spans="1:12" x14ac:dyDescent="0.3">
      <c r="A1215" s="2"/>
      <c r="D1215" s="2" t="s">
        <v>16</v>
      </c>
      <c r="E1215" s="8">
        <v>1</v>
      </c>
      <c r="F1215" s="7">
        <v>1500</v>
      </c>
      <c r="G1215" s="7">
        <f t="shared" ref="G1215:G1220" si="169">E1215*F1215</f>
        <v>1500</v>
      </c>
      <c r="H1215" s="26"/>
      <c r="I1215" s="26">
        <f>G1215*6</f>
        <v>9000</v>
      </c>
      <c r="J1215" s="2"/>
      <c r="K1215" s="26"/>
      <c r="L1215" s="26"/>
    </row>
    <row r="1216" spans="1:12" x14ac:dyDescent="0.3">
      <c r="A1216" s="2"/>
      <c r="C1216" s="46"/>
      <c r="D1216" s="2" t="s">
        <v>15</v>
      </c>
      <c r="E1216" s="8">
        <v>1</v>
      </c>
      <c r="F1216" s="7">
        <v>500</v>
      </c>
      <c r="G1216" s="7">
        <f t="shared" si="169"/>
        <v>500</v>
      </c>
      <c r="H1216" s="26"/>
      <c r="I1216" s="26">
        <f>G1216*6</f>
        <v>3000</v>
      </c>
      <c r="J1216" s="2"/>
      <c r="K1216" s="26"/>
      <c r="L1216" s="26"/>
    </row>
    <row r="1217" spans="1:12" x14ac:dyDescent="0.3">
      <c r="A1217" s="2"/>
      <c r="C1217" s="46"/>
      <c r="D1217" s="2" t="s">
        <v>56</v>
      </c>
      <c r="E1217" s="8">
        <v>1</v>
      </c>
      <c r="F1217" s="7">
        <v>200</v>
      </c>
      <c r="G1217" s="7">
        <f t="shared" si="169"/>
        <v>200</v>
      </c>
      <c r="H1217" s="2"/>
      <c r="I1217" s="26">
        <f>G1217*6</f>
        <v>1200</v>
      </c>
      <c r="J1217" s="2"/>
      <c r="K1217" s="26"/>
      <c r="L1217" s="26"/>
    </row>
    <row r="1218" spans="1:12" x14ac:dyDescent="0.3">
      <c r="A1218" s="2"/>
      <c r="C1218" s="46"/>
      <c r="D1218" s="2" t="s">
        <v>3</v>
      </c>
      <c r="E1218" s="8">
        <v>1</v>
      </c>
      <c r="F1218" s="7">
        <v>2000</v>
      </c>
      <c r="G1218" s="7">
        <f t="shared" si="169"/>
        <v>2000</v>
      </c>
      <c r="H1218" s="26"/>
      <c r="I1218" s="26">
        <f>G1218*6</f>
        <v>12000</v>
      </c>
      <c r="J1218" s="2"/>
      <c r="K1218" s="26"/>
      <c r="L1218" s="26"/>
    </row>
    <row r="1219" spans="1:12" x14ac:dyDescent="0.3">
      <c r="A1219" s="2"/>
      <c r="D1219" s="2" t="s">
        <v>14</v>
      </c>
      <c r="E1219" s="8">
        <v>1</v>
      </c>
      <c r="F1219" s="7">
        <v>17000</v>
      </c>
      <c r="G1219" s="7">
        <f t="shared" si="169"/>
        <v>17000</v>
      </c>
      <c r="H1219" s="26"/>
      <c r="I1219" s="26">
        <f>G1219</f>
        <v>17000</v>
      </c>
      <c r="J1219" s="2"/>
      <c r="K1219" s="26"/>
      <c r="L1219" s="26"/>
    </row>
    <row r="1220" spans="1:12" x14ac:dyDescent="0.3">
      <c r="A1220" s="2"/>
      <c r="D1220" s="2" t="s">
        <v>10</v>
      </c>
      <c r="E1220" s="8">
        <v>1</v>
      </c>
      <c r="F1220" s="7">
        <v>9000</v>
      </c>
      <c r="G1220" s="7">
        <f t="shared" si="169"/>
        <v>9000</v>
      </c>
      <c r="H1220" s="26"/>
      <c r="I1220" s="26">
        <f>G1220</f>
        <v>9000</v>
      </c>
      <c r="J1220" s="2"/>
      <c r="K1220" s="26"/>
      <c r="L1220" s="26"/>
    </row>
    <row r="1221" spans="1:12" ht="15" thickBot="1" x14ac:dyDescent="0.35">
      <c r="A1221" s="2"/>
      <c r="D1221" s="24" t="s">
        <v>0</v>
      </c>
      <c r="E1221" s="8"/>
      <c r="F1221" s="7"/>
      <c r="G1221" s="23">
        <f>G1216+G1217+G1218+G1219+G1220</f>
        <v>28700</v>
      </c>
      <c r="H1221" s="26"/>
      <c r="I1221" s="21">
        <f>I1214+I1206+I1207+I1208+I1209+I1210+I1211</f>
        <v>63200</v>
      </c>
      <c r="J1221" s="2"/>
      <c r="K1221" s="26"/>
      <c r="L1221" s="21">
        <f>I1221</f>
        <v>63200</v>
      </c>
    </row>
    <row r="1222" spans="1:12" ht="15" thickTop="1" x14ac:dyDescent="0.3">
      <c r="A1222" s="17"/>
      <c r="B1222" s="17"/>
      <c r="C1222" s="17"/>
      <c r="D1222" s="17"/>
      <c r="E1222" s="19"/>
      <c r="F1222" s="18"/>
      <c r="G1222" s="18"/>
      <c r="H1222" s="16"/>
      <c r="I1222" s="16"/>
      <c r="J1222" s="17"/>
      <c r="K1222" s="16"/>
      <c r="L1222" s="16"/>
    </row>
    <row r="1223" spans="1:12" x14ac:dyDescent="0.3">
      <c r="B1223" s="2">
        <v>241</v>
      </c>
      <c r="C1223" s="163" t="s">
        <v>652</v>
      </c>
      <c r="D1223" s="60" t="s">
        <v>1497</v>
      </c>
      <c r="H1223" s="26">
        <v>2000</v>
      </c>
      <c r="I1223" s="20">
        <f>H1223*6</f>
        <v>12000</v>
      </c>
      <c r="J1223" s="2"/>
      <c r="K1223" s="26"/>
      <c r="L1223" s="26"/>
    </row>
    <row r="1224" spans="1:12" x14ac:dyDescent="0.3">
      <c r="A1224" s="2"/>
      <c r="D1224" s="2" t="s">
        <v>16</v>
      </c>
      <c r="E1224" s="8">
        <v>1</v>
      </c>
      <c r="F1224" s="7">
        <v>1500</v>
      </c>
      <c r="G1224" s="7">
        <f t="shared" ref="G1224:G1229" si="170">E1224*F1224</f>
        <v>1500</v>
      </c>
      <c r="H1224" s="26"/>
      <c r="I1224" s="26">
        <f>G1224*6</f>
        <v>9000</v>
      </c>
      <c r="J1224" s="2"/>
      <c r="K1224" s="26"/>
      <c r="L1224" s="26"/>
    </row>
    <row r="1225" spans="1:12" x14ac:dyDescent="0.3">
      <c r="A1225" s="2"/>
      <c r="C1225" s="46"/>
      <c r="D1225" s="2" t="s">
        <v>15</v>
      </c>
      <c r="E1225" s="8">
        <v>1</v>
      </c>
      <c r="F1225" s="7">
        <v>500</v>
      </c>
      <c r="G1225" s="7">
        <f t="shared" si="170"/>
        <v>500</v>
      </c>
      <c r="H1225" s="26"/>
      <c r="I1225" s="26">
        <f>G1225*6</f>
        <v>3000</v>
      </c>
      <c r="J1225" s="2"/>
      <c r="K1225" s="26"/>
      <c r="L1225" s="26"/>
    </row>
    <row r="1226" spans="1:12" x14ac:dyDescent="0.3">
      <c r="A1226" s="2"/>
      <c r="C1226" s="46"/>
      <c r="D1226" s="2" t="s">
        <v>56</v>
      </c>
      <c r="E1226" s="8">
        <v>1</v>
      </c>
      <c r="F1226" s="7">
        <v>200</v>
      </c>
      <c r="G1226" s="7">
        <f t="shared" si="170"/>
        <v>200</v>
      </c>
      <c r="H1226" s="2"/>
      <c r="I1226" s="26">
        <f>G1226*6</f>
        <v>1200</v>
      </c>
      <c r="J1226" s="2"/>
      <c r="K1226" s="26"/>
      <c r="L1226" s="26"/>
    </row>
    <row r="1227" spans="1:12" x14ac:dyDescent="0.3">
      <c r="A1227" s="2"/>
      <c r="C1227" s="46"/>
      <c r="D1227" s="2" t="s">
        <v>3</v>
      </c>
      <c r="E1227" s="8">
        <v>1</v>
      </c>
      <c r="F1227" s="7">
        <v>2000</v>
      </c>
      <c r="G1227" s="7">
        <f t="shared" si="170"/>
        <v>2000</v>
      </c>
      <c r="H1227" s="26"/>
      <c r="I1227" s="26">
        <f>G1227*6</f>
        <v>12000</v>
      </c>
      <c r="J1227" s="2"/>
      <c r="K1227" s="26"/>
      <c r="L1227" s="26"/>
    </row>
    <row r="1228" spans="1:12" x14ac:dyDescent="0.3">
      <c r="A1228" s="2"/>
      <c r="D1228" s="2" t="s">
        <v>14</v>
      </c>
      <c r="E1228" s="8">
        <v>1</v>
      </c>
      <c r="F1228" s="7">
        <v>17000</v>
      </c>
      <c r="G1228" s="7">
        <f t="shared" si="170"/>
        <v>17000</v>
      </c>
      <c r="H1228" s="26"/>
      <c r="I1228" s="26">
        <f>G1228</f>
        <v>17000</v>
      </c>
      <c r="J1228" s="2"/>
      <c r="K1228" s="26"/>
      <c r="L1228" s="26"/>
    </row>
    <row r="1229" spans="1:12" x14ac:dyDescent="0.3">
      <c r="A1229" s="2"/>
      <c r="D1229" s="2" t="s">
        <v>10</v>
      </c>
      <c r="E1229" s="8">
        <v>1</v>
      </c>
      <c r="F1229" s="7">
        <v>9000</v>
      </c>
      <c r="G1229" s="7">
        <f t="shared" si="170"/>
        <v>9000</v>
      </c>
      <c r="H1229" s="26"/>
      <c r="I1229" s="26">
        <f>G1229</f>
        <v>9000</v>
      </c>
      <c r="J1229" s="2"/>
      <c r="K1229" s="26"/>
      <c r="L1229" s="26"/>
    </row>
    <row r="1230" spans="1:12" ht="15" thickBot="1" x14ac:dyDescent="0.35">
      <c r="A1230" s="2"/>
      <c r="D1230" s="24" t="s">
        <v>0</v>
      </c>
      <c r="E1230" s="8"/>
      <c r="F1230" s="7"/>
      <c r="G1230" s="23">
        <f>G1225+G1226+G1227+G1228+G1229</f>
        <v>28700</v>
      </c>
      <c r="H1230" s="26"/>
      <c r="I1230" s="21">
        <f>I1223+I1215+I1216+I1217+I1218+I1219+I1220</f>
        <v>63200</v>
      </c>
      <c r="J1230" s="2"/>
      <c r="K1230" s="26"/>
      <c r="L1230" s="21">
        <f>I1230</f>
        <v>63200</v>
      </c>
    </row>
    <row r="1231" spans="1:12" ht="15" thickTop="1" x14ac:dyDescent="0.3">
      <c r="A1231" s="17"/>
      <c r="B1231" s="17"/>
      <c r="C1231" s="17"/>
      <c r="D1231" s="17"/>
      <c r="E1231" s="19"/>
      <c r="F1231" s="18"/>
      <c r="G1231" s="18"/>
      <c r="H1231" s="16"/>
      <c r="I1231" s="16"/>
      <c r="J1231" s="17"/>
      <c r="K1231" s="16"/>
      <c r="L1231" s="16"/>
    </row>
    <row r="1232" spans="1:12" x14ac:dyDescent="0.3">
      <c r="B1232" s="2">
        <v>242</v>
      </c>
      <c r="C1232" s="163" t="s">
        <v>1498</v>
      </c>
      <c r="D1232" s="60" t="s">
        <v>1499</v>
      </c>
      <c r="H1232" s="26">
        <v>2000</v>
      </c>
      <c r="I1232" s="20">
        <f>H1232*6</f>
        <v>12000</v>
      </c>
      <c r="J1232" s="2"/>
      <c r="K1232" s="26"/>
      <c r="L1232" s="26"/>
    </row>
    <row r="1233" spans="1:12" x14ac:dyDescent="0.3">
      <c r="A1233" s="2"/>
      <c r="D1233" s="2" t="s">
        <v>16</v>
      </c>
      <c r="E1233" s="8">
        <v>1</v>
      </c>
      <c r="F1233" s="7">
        <v>1500</v>
      </c>
      <c r="G1233" s="7">
        <f t="shared" ref="G1233:G1238" si="171">E1233*F1233</f>
        <v>1500</v>
      </c>
      <c r="H1233" s="26"/>
      <c r="I1233" s="26">
        <f>G1233*6</f>
        <v>9000</v>
      </c>
      <c r="J1233" s="2"/>
      <c r="K1233" s="26"/>
      <c r="L1233" s="26"/>
    </row>
    <row r="1234" spans="1:12" x14ac:dyDescent="0.3">
      <c r="A1234" s="2"/>
      <c r="C1234" s="46"/>
      <c r="D1234" s="2" t="s">
        <v>15</v>
      </c>
      <c r="E1234" s="8">
        <v>1</v>
      </c>
      <c r="F1234" s="7">
        <v>500</v>
      </c>
      <c r="G1234" s="7">
        <f t="shared" si="171"/>
        <v>500</v>
      </c>
      <c r="H1234" s="26"/>
      <c r="I1234" s="26">
        <f>G1234*6</f>
        <v>3000</v>
      </c>
      <c r="J1234" s="2"/>
      <c r="K1234" s="26"/>
      <c r="L1234" s="26"/>
    </row>
    <row r="1235" spans="1:12" x14ac:dyDescent="0.3">
      <c r="A1235" s="2"/>
      <c r="C1235" s="46"/>
      <c r="D1235" s="2" t="s">
        <v>56</v>
      </c>
      <c r="E1235" s="8">
        <v>1</v>
      </c>
      <c r="F1235" s="7">
        <v>200</v>
      </c>
      <c r="G1235" s="7">
        <f t="shared" si="171"/>
        <v>200</v>
      </c>
      <c r="H1235" s="2"/>
      <c r="I1235" s="26">
        <f>G1235*6</f>
        <v>1200</v>
      </c>
      <c r="J1235" s="2"/>
      <c r="K1235" s="26"/>
      <c r="L1235" s="26"/>
    </row>
    <row r="1236" spans="1:12" x14ac:dyDescent="0.3">
      <c r="A1236" s="2"/>
      <c r="C1236" s="46"/>
      <c r="D1236" s="2" t="s">
        <v>3</v>
      </c>
      <c r="E1236" s="8">
        <v>1</v>
      </c>
      <c r="F1236" s="7">
        <v>2000</v>
      </c>
      <c r="G1236" s="7">
        <f t="shared" si="171"/>
        <v>2000</v>
      </c>
      <c r="H1236" s="26"/>
      <c r="I1236" s="26">
        <f>G1236*6</f>
        <v>12000</v>
      </c>
      <c r="J1236" s="2"/>
      <c r="K1236" s="26"/>
      <c r="L1236" s="26"/>
    </row>
    <row r="1237" spans="1:12" x14ac:dyDescent="0.3">
      <c r="A1237" s="2"/>
      <c r="D1237" s="2" t="s">
        <v>14</v>
      </c>
      <c r="E1237" s="8">
        <v>1</v>
      </c>
      <c r="F1237" s="7">
        <v>17000</v>
      </c>
      <c r="G1237" s="7">
        <f t="shared" si="171"/>
        <v>17000</v>
      </c>
      <c r="H1237" s="26"/>
      <c r="I1237" s="26">
        <f>G1237</f>
        <v>17000</v>
      </c>
      <c r="J1237" s="2"/>
      <c r="K1237" s="26"/>
      <c r="L1237" s="26"/>
    </row>
    <row r="1238" spans="1:12" x14ac:dyDescent="0.3">
      <c r="A1238" s="2"/>
      <c r="D1238" s="2" t="s">
        <v>10</v>
      </c>
      <c r="E1238" s="8">
        <v>1</v>
      </c>
      <c r="F1238" s="7">
        <v>9000</v>
      </c>
      <c r="G1238" s="7">
        <f t="shared" si="171"/>
        <v>9000</v>
      </c>
      <c r="H1238" s="26"/>
      <c r="I1238" s="26">
        <f>G1238</f>
        <v>9000</v>
      </c>
      <c r="J1238" s="2"/>
      <c r="K1238" s="26"/>
      <c r="L1238" s="26"/>
    </row>
    <row r="1239" spans="1:12" ht="15" thickBot="1" x14ac:dyDescent="0.35">
      <c r="A1239" s="2"/>
      <c r="D1239" s="24" t="s">
        <v>0</v>
      </c>
      <c r="E1239" s="8"/>
      <c r="F1239" s="7"/>
      <c r="G1239" s="23">
        <f>G1234+G1235+G1236+G1237+G1238</f>
        <v>28700</v>
      </c>
      <c r="H1239" s="26"/>
      <c r="I1239" s="21">
        <f>I1232+I1224+I1225+I1226+I1227+I1228+I1229</f>
        <v>63200</v>
      </c>
      <c r="J1239" s="2"/>
      <c r="K1239" s="26"/>
      <c r="L1239" s="21">
        <f>I1239</f>
        <v>63200</v>
      </c>
    </row>
    <row r="1240" spans="1:12" ht="15" thickTop="1" x14ac:dyDescent="0.3">
      <c r="A1240" s="17"/>
      <c r="B1240" s="17"/>
      <c r="C1240" s="17"/>
      <c r="D1240" s="17"/>
      <c r="E1240" s="19"/>
      <c r="F1240" s="18"/>
      <c r="G1240" s="18"/>
      <c r="H1240" s="16"/>
      <c r="I1240" s="16"/>
      <c r="J1240" s="17"/>
      <c r="K1240" s="16"/>
      <c r="L1240" s="16"/>
    </row>
    <row r="1241" spans="1:12" x14ac:dyDescent="0.3">
      <c r="B1241" s="2">
        <v>243</v>
      </c>
      <c r="C1241" s="163" t="s">
        <v>653</v>
      </c>
      <c r="D1241" s="60" t="s">
        <v>1500</v>
      </c>
      <c r="H1241" s="26">
        <v>2000</v>
      </c>
      <c r="I1241" s="20">
        <f>H1241*6</f>
        <v>12000</v>
      </c>
      <c r="J1241" s="2"/>
      <c r="K1241" s="26"/>
      <c r="L1241" s="26"/>
    </row>
    <row r="1242" spans="1:12" x14ac:dyDescent="0.3">
      <c r="B1242" s="2">
        <v>244</v>
      </c>
      <c r="C1242" s="163" t="s">
        <v>1501</v>
      </c>
      <c r="D1242" s="60" t="s">
        <v>1502</v>
      </c>
      <c r="H1242" s="26">
        <v>2000</v>
      </c>
      <c r="I1242" s="20">
        <f t="shared" ref="I1242:I1244" si="172">H1242*6</f>
        <v>12000</v>
      </c>
      <c r="J1242" s="2"/>
      <c r="K1242" s="26"/>
      <c r="L1242" s="26"/>
    </row>
    <row r="1243" spans="1:12" x14ac:dyDescent="0.3">
      <c r="B1243" s="2">
        <v>245</v>
      </c>
      <c r="C1243" s="163" t="s">
        <v>1503</v>
      </c>
      <c r="D1243" s="60" t="s">
        <v>1504</v>
      </c>
      <c r="H1243" s="26">
        <v>2000</v>
      </c>
      <c r="I1243" s="20">
        <f t="shared" si="172"/>
        <v>12000</v>
      </c>
      <c r="J1243" s="2"/>
      <c r="K1243" s="26"/>
      <c r="L1243" s="26"/>
    </row>
    <row r="1244" spans="1:12" x14ac:dyDescent="0.3">
      <c r="B1244" s="2">
        <v>246</v>
      </c>
      <c r="C1244" s="163" t="s">
        <v>1505</v>
      </c>
      <c r="D1244" s="60" t="s">
        <v>1506</v>
      </c>
      <c r="H1244" s="26">
        <v>2000</v>
      </c>
      <c r="I1244" s="20">
        <f t="shared" si="172"/>
        <v>12000</v>
      </c>
      <c r="J1244" s="2"/>
      <c r="K1244" s="26"/>
      <c r="L1244" s="26"/>
    </row>
    <row r="1245" spans="1:12" x14ac:dyDescent="0.3">
      <c r="A1245" s="2"/>
      <c r="D1245" s="2" t="s">
        <v>16</v>
      </c>
      <c r="E1245" s="8">
        <v>4</v>
      </c>
      <c r="F1245" s="7">
        <v>1500</v>
      </c>
      <c r="G1245" s="7">
        <f t="shared" ref="G1245:G1250" si="173">E1245*F1245</f>
        <v>6000</v>
      </c>
      <c r="H1245" s="26"/>
      <c r="I1245" s="26">
        <f>G1245*6</f>
        <v>36000</v>
      </c>
      <c r="J1245" s="2"/>
      <c r="K1245" s="26"/>
      <c r="L1245" s="26"/>
    </row>
    <row r="1246" spans="1:12" x14ac:dyDescent="0.3">
      <c r="A1246" s="2"/>
      <c r="C1246" s="46"/>
      <c r="D1246" s="2" t="s">
        <v>15</v>
      </c>
      <c r="E1246" s="8">
        <v>4</v>
      </c>
      <c r="F1246" s="7">
        <v>500</v>
      </c>
      <c r="G1246" s="7">
        <f t="shared" si="173"/>
        <v>2000</v>
      </c>
      <c r="H1246" s="26"/>
      <c r="I1246" s="26">
        <f>G1246*6</f>
        <v>12000</v>
      </c>
      <c r="J1246" s="2"/>
      <c r="K1246" s="26"/>
      <c r="L1246" s="26"/>
    </row>
    <row r="1247" spans="1:12" x14ac:dyDescent="0.3">
      <c r="A1247" s="2"/>
      <c r="C1247" s="46"/>
      <c r="D1247" s="2" t="s">
        <v>56</v>
      </c>
      <c r="E1247" s="8">
        <v>4</v>
      </c>
      <c r="F1247" s="7">
        <v>200</v>
      </c>
      <c r="G1247" s="7">
        <f t="shared" si="173"/>
        <v>800</v>
      </c>
      <c r="H1247" s="2"/>
      <c r="I1247" s="26">
        <f>G1247*6</f>
        <v>4800</v>
      </c>
      <c r="J1247" s="2"/>
      <c r="K1247" s="26"/>
      <c r="L1247" s="26"/>
    </row>
    <row r="1248" spans="1:12" x14ac:dyDescent="0.3">
      <c r="A1248" s="2"/>
      <c r="C1248" s="46"/>
      <c r="D1248" s="2" t="s">
        <v>3</v>
      </c>
      <c r="E1248" s="8">
        <v>4</v>
      </c>
      <c r="F1248" s="7">
        <v>2000</v>
      </c>
      <c r="G1248" s="7">
        <f t="shared" si="173"/>
        <v>8000</v>
      </c>
      <c r="H1248" s="26"/>
      <c r="I1248" s="26">
        <f>G1248*6</f>
        <v>48000</v>
      </c>
      <c r="J1248" s="2"/>
      <c r="K1248" s="26"/>
      <c r="L1248" s="26"/>
    </row>
    <row r="1249" spans="1:12" x14ac:dyDescent="0.3">
      <c r="A1249" s="2"/>
      <c r="D1249" s="2" t="s">
        <v>14</v>
      </c>
      <c r="E1249" s="8">
        <v>4</v>
      </c>
      <c r="F1249" s="7">
        <v>17000</v>
      </c>
      <c r="G1249" s="7">
        <f t="shared" si="173"/>
        <v>68000</v>
      </c>
      <c r="H1249" s="26"/>
      <c r="I1249" s="26">
        <f>G1249</f>
        <v>68000</v>
      </c>
      <c r="J1249" s="2"/>
      <c r="K1249" s="26"/>
      <c r="L1249" s="26"/>
    </row>
    <row r="1250" spans="1:12" x14ac:dyDescent="0.3">
      <c r="A1250" s="2"/>
      <c r="D1250" s="2" t="s">
        <v>10</v>
      </c>
      <c r="E1250" s="8">
        <v>4</v>
      </c>
      <c r="F1250" s="7">
        <v>9000</v>
      </c>
      <c r="G1250" s="7">
        <f t="shared" si="173"/>
        <v>36000</v>
      </c>
      <c r="H1250" s="26"/>
      <c r="I1250" s="26">
        <f>G1250</f>
        <v>36000</v>
      </c>
      <c r="J1250" s="2"/>
      <c r="K1250" s="26"/>
      <c r="L1250" s="26"/>
    </row>
    <row r="1251" spans="1:12" ht="15" thickBot="1" x14ac:dyDescent="0.35">
      <c r="A1251" s="2"/>
      <c r="D1251" s="24" t="s">
        <v>0</v>
      </c>
      <c r="E1251" s="8"/>
      <c r="F1251" s="7"/>
      <c r="G1251" s="23">
        <f>G1246+G1247+G1248+G1249+G1250</f>
        <v>114800</v>
      </c>
      <c r="H1251" s="26"/>
      <c r="I1251" s="21">
        <f>I1241+I1242+I1243+I1244+I1245+I1246+I1247+I1248+I1249+I1250</f>
        <v>252800</v>
      </c>
      <c r="J1251" s="2"/>
      <c r="K1251" s="26"/>
      <c r="L1251" s="21">
        <f>I1251</f>
        <v>252800</v>
      </c>
    </row>
    <row r="1252" spans="1:12" ht="15" thickTop="1" x14ac:dyDescent="0.3">
      <c r="A1252" s="17"/>
      <c r="B1252" s="17"/>
      <c r="C1252" s="17"/>
      <c r="D1252" s="17"/>
      <c r="E1252" s="19"/>
      <c r="F1252" s="18"/>
      <c r="G1252" s="18"/>
      <c r="H1252" s="16"/>
      <c r="I1252" s="16"/>
      <c r="J1252" s="17"/>
      <c r="K1252" s="16"/>
      <c r="L1252" s="16"/>
    </row>
    <row r="1253" spans="1:12" ht="16.2" customHeight="1" x14ac:dyDescent="0.3">
      <c r="B1253" s="2">
        <v>247</v>
      </c>
      <c r="C1253" s="163" t="s">
        <v>654</v>
      </c>
      <c r="D1253" s="60" t="s">
        <v>1507</v>
      </c>
      <c r="H1253" s="26">
        <v>2000</v>
      </c>
      <c r="I1253" s="20">
        <f>H1253*6</f>
        <v>12000</v>
      </c>
      <c r="J1253" s="2"/>
      <c r="K1253" s="26"/>
      <c r="L1253" s="26"/>
    </row>
    <row r="1254" spans="1:12" ht="16.2" customHeight="1" x14ac:dyDescent="0.3">
      <c r="B1254" s="2">
        <v>248</v>
      </c>
      <c r="C1254" s="163" t="s">
        <v>1508</v>
      </c>
      <c r="D1254" s="60" t="s">
        <v>1509</v>
      </c>
      <c r="H1254" s="26">
        <v>2000</v>
      </c>
      <c r="I1254" s="20">
        <f t="shared" ref="I1254:I1256" si="174">H1254*6</f>
        <v>12000</v>
      </c>
      <c r="J1254" s="2"/>
      <c r="K1254" s="26"/>
      <c r="L1254" s="26"/>
    </row>
    <row r="1255" spans="1:12" ht="16.2" customHeight="1" x14ac:dyDescent="0.3">
      <c r="B1255" s="2">
        <v>249</v>
      </c>
      <c r="C1255" s="163" t="s">
        <v>1510</v>
      </c>
      <c r="D1255" s="60" t="s">
        <v>1511</v>
      </c>
      <c r="H1255" s="26">
        <v>2000</v>
      </c>
      <c r="I1255" s="20">
        <f t="shared" si="174"/>
        <v>12000</v>
      </c>
      <c r="J1255" s="2"/>
      <c r="K1255" s="26"/>
      <c r="L1255" s="26"/>
    </row>
    <row r="1256" spans="1:12" ht="16.2" customHeight="1" x14ac:dyDescent="0.3">
      <c r="B1256" s="2">
        <v>250</v>
      </c>
      <c r="C1256" s="163" t="s">
        <v>1512</v>
      </c>
      <c r="D1256" s="60" t="s">
        <v>1513</v>
      </c>
      <c r="H1256" s="26">
        <v>2000</v>
      </c>
      <c r="I1256" s="20">
        <f t="shared" si="174"/>
        <v>12000</v>
      </c>
      <c r="J1256" s="2"/>
      <c r="K1256" s="26"/>
      <c r="L1256" s="26"/>
    </row>
    <row r="1257" spans="1:12" x14ac:dyDescent="0.3">
      <c r="A1257" s="2"/>
      <c r="D1257" s="2" t="s">
        <v>16</v>
      </c>
      <c r="E1257" s="8">
        <v>4</v>
      </c>
      <c r="F1257" s="7">
        <v>1500</v>
      </c>
      <c r="G1257" s="7">
        <f t="shared" ref="G1257:G1262" si="175">E1257*F1257</f>
        <v>6000</v>
      </c>
      <c r="H1257" s="26"/>
      <c r="I1257" s="26">
        <f>G1257*6</f>
        <v>36000</v>
      </c>
      <c r="J1257" s="2"/>
      <c r="K1257" s="26"/>
      <c r="L1257" s="26"/>
    </row>
    <row r="1258" spans="1:12" x14ac:dyDescent="0.3">
      <c r="A1258" s="2"/>
      <c r="C1258" s="46"/>
      <c r="D1258" s="2" t="s">
        <v>15</v>
      </c>
      <c r="E1258" s="8">
        <v>4</v>
      </c>
      <c r="F1258" s="7">
        <v>500</v>
      </c>
      <c r="G1258" s="7">
        <f t="shared" si="175"/>
        <v>2000</v>
      </c>
      <c r="H1258" s="26"/>
      <c r="I1258" s="26">
        <f>G1258*6</f>
        <v>12000</v>
      </c>
      <c r="J1258" s="2"/>
      <c r="K1258" s="26"/>
      <c r="L1258" s="26"/>
    </row>
    <row r="1259" spans="1:12" x14ac:dyDescent="0.3">
      <c r="A1259" s="2"/>
      <c r="C1259" s="46"/>
      <c r="D1259" s="2" t="s">
        <v>56</v>
      </c>
      <c r="E1259" s="8">
        <v>4</v>
      </c>
      <c r="F1259" s="7">
        <v>200</v>
      </c>
      <c r="G1259" s="7">
        <f t="shared" si="175"/>
        <v>800</v>
      </c>
      <c r="H1259" s="2"/>
      <c r="I1259" s="26">
        <f>G1259*6</f>
        <v>4800</v>
      </c>
      <c r="J1259" s="2"/>
      <c r="K1259" s="26"/>
      <c r="L1259" s="26"/>
    </row>
    <row r="1260" spans="1:12" x14ac:dyDescent="0.3">
      <c r="A1260" s="2"/>
      <c r="C1260" s="46"/>
      <c r="D1260" s="2" t="s">
        <v>3</v>
      </c>
      <c r="E1260" s="8">
        <v>4</v>
      </c>
      <c r="F1260" s="7">
        <v>2000</v>
      </c>
      <c r="G1260" s="7">
        <f t="shared" si="175"/>
        <v>8000</v>
      </c>
      <c r="H1260" s="26"/>
      <c r="I1260" s="26">
        <f>G1260*6</f>
        <v>48000</v>
      </c>
      <c r="J1260" s="2"/>
      <c r="K1260" s="26"/>
      <c r="L1260" s="26"/>
    </row>
    <row r="1261" spans="1:12" x14ac:dyDescent="0.3">
      <c r="A1261" s="2"/>
      <c r="D1261" s="2" t="s">
        <v>14</v>
      </c>
      <c r="E1261" s="8">
        <v>4</v>
      </c>
      <c r="F1261" s="7">
        <v>17000</v>
      </c>
      <c r="G1261" s="7">
        <f t="shared" si="175"/>
        <v>68000</v>
      </c>
      <c r="H1261" s="26"/>
      <c r="I1261" s="26">
        <f>G1261</f>
        <v>68000</v>
      </c>
      <c r="J1261" s="2"/>
      <c r="K1261" s="26"/>
      <c r="L1261" s="26"/>
    </row>
    <row r="1262" spans="1:12" x14ac:dyDescent="0.3">
      <c r="A1262" s="2"/>
      <c r="D1262" s="2" t="s">
        <v>10</v>
      </c>
      <c r="E1262" s="8">
        <v>4</v>
      </c>
      <c r="F1262" s="7">
        <v>9000</v>
      </c>
      <c r="G1262" s="7">
        <f t="shared" si="175"/>
        <v>36000</v>
      </c>
      <c r="H1262" s="26"/>
      <c r="I1262" s="26">
        <f>G1262</f>
        <v>36000</v>
      </c>
      <c r="J1262" s="2"/>
      <c r="K1262" s="26"/>
      <c r="L1262" s="26"/>
    </row>
    <row r="1263" spans="1:12" ht="15" thickBot="1" x14ac:dyDescent="0.35">
      <c r="A1263" s="2"/>
      <c r="D1263" s="24" t="s">
        <v>0</v>
      </c>
      <c r="E1263" s="8"/>
      <c r="F1263" s="7"/>
      <c r="G1263" s="23">
        <f>G1258+G1259+G1260+G1261+G1262</f>
        <v>114800</v>
      </c>
      <c r="H1263" s="26"/>
      <c r="I1263" s="21">
        <f>I1253+I1254+I1255+I1256+I1257+I1258+I1259+I1260+I1261+I1262</f>
        <v>252800</v>
      </c>
      <c r="J1263" s="2"/>
      <c r="K1263" s="26"/>
      <c r="L1263" s="21">
        <f>I1263</f>
        <v>252800</v>
      </c>
    </row>
    <row r="1264" spans="1:12" ht="15" thickTop="1" x14ac:dyDescent="0.3">
      <c r="A1264" s="17"/>
      <c r="B1264" s="17"/>
      <c r="C1264" s="17"/>
      <c r="D1264" s="17"/>
      <c r="E1264" s="19"/>
      <c r="F1264" s="18"/>
      <c r="G1264" s="18"/>
      <c r="H1264" s="16"/>
      <c r="I1264" s="16"/>
      <c r="J1264" s="17"/>
      <c r="K1264" s="16"/>
      <c r="L1264" s="16"/>
    </row>
    <row r="1265" spans="1:12" x14ac:dyDescent="0.3">
      <c r="B1265" s="2">
        <v>251</v>
      </c>
      <c r="C1265" s="163" t="s">
        <v>655</v>
      </c>
      <c r="D1265" s="60" t="s">
        <v>1514</v>
      </c>
      <c r="H1265" s="26">
        <v>2000</v>
      </c>
      <c r="I1265" s="20">
        <f>H1265*6</f>
        <v>12000</v>
      </c>
      <c r="J1265" s="2"/>
      <c r="K1265" s="26"/>
      <c r="L1265" s="26"/>
    </row>
    <row r="1266" spans="1:12" x14ac:dyDescent="0.3">
      <c r="A1266" s="2"/>
      <c r="D1266" s="2" t="s">
        <v>16</v>
      </c>
      <c r="E1266" s="8">
        <v>1</v>
      </c>
      <c r="F1266" s="7">
        <v>1500</v>
      </c>
      <c r="G1266" s="7">
        <f t="shared" ref="G1266:G1271" si="176">E1266*F1266</f>
        <v>1500</v>
      </c>
      <c r="H1266" s="26"/>
      <c r="I1266" s="26">
        <f>G1266*6</f>
        <v>9000</v>
      </c>
      <c r="J1266" s="2"/>
      <c r="K1266" s="26"/>
      <c r="L1266" s="26"/>
    </row>
    <row r="1267" spans="1:12" x14ac:dyDescent="0.3">
      <c r="A1267" s="2"/>
      <c r="C1267" s="46"/>
      <c r="D1267" s="2" t="s">
        <v>15</v>
      </c>
      <c r="E1267" s="8">
        <v>1</v>
      </c>
      <c r="F1267" s="7">
        <v>500</v>
      </c>
      <c r="G1267" s="7">
        <f t="shared" si="176"/>
        <v>500</v>
      </c>
      <c r="H1267" s="26"/>
      <c r="I1267" s="26">
        <f>G1267*6</f>
        <v>3000</v>
      </c>
      <c r="J1267" s="2"/>
      <c r="K1267" s="26"/>
      <c r="L1267" s="26"/>
    </row>
    <row r="1268" spans="1:12" x14ac:dyDescent="0.3">
      <c r="A1268" s="2"/>
      <c r="C1268" s="46"/>
      <c r="D1268" s="2" t="s">
        <v>56</v>
      </c>
      <c r="E1268" s="8">
        <v>1</v>
      </c>
      <c r="F1268" s="7">
        <v>200</v>
      </c>
      <c r="G1268" s="7">
        <f t="shared" si="176"/>
        <v>200</v>
      </c>
      <c r="H1268" s="2"/>
      <c r="I1268" s="26">
        <f>G1268*6</f>
        <v>1200</v>
      </c>
      <c r="J1268" s="2"/>
      <c r="K1268" s="26"/>
      <c r="L1268" s="26"/>
    </row>
    <row r="1269" spans="1:12" x14ac:dyDescent="0.3">
      <c r="A1269" s="2"/>
      <c r="C1269" s="46"/>
      <c r="D1269" s="2" t="s">
        <v>3</v>
      </c>
      <c r="E1269" s="8">
        <v>1</v>
      </c>
      <c r="F1269" s="7">
        <v>2000</v>
      </c>
      <c r="G1269" s="7">
        <f t="shared" si="176"/>
        <v>2000</v>
      </c>
      <c r="H1269" s="26"/>
      <c r="I1269" s="26">
        <f>G1269*6</f>
        <v>12000</v>
      </c>
      <c r="J1269" s="2"/>
      <c r="K1269" s="26"/>
      <c r="L1269" s="26"/>
    </row>
    <row r="1270" spans="1:12" x14ac:dyDescent="0.3">
      <c r="A1270" s="2"/>
      <c r="D1270" s="2" t="s">
        <v>14</v>
      </c>
      <c r="E1270" s="8">
        <v>1</v>
      </c>
      <c r="F1270" s="7">
        <v>17000</v>
      </c>
      <c r="G1270" s="7">
        <f t="shared" si="176"/>
        <v>17000</v>
      </c>
      <c r="H1270" s="26"/>
      <c r="I1270" s="26">
        <f>G1270</f>
        <v>17000</v>
      </c>
      <c r="J1270" s="2"/>
      <c r="K1270" s="26"/>
      <c r="L1270" s="26"/>
    </row>
    <row r="1271" spans="1:12" x14ac:dyDescent="0.3">
      <c r="A1271" s="2"/>
      <c r="D1271" s="2" t="s">
        <v>10</v>
      </c>
      <c r="E1271" s="8">
        <v>1</v>
      </c>
      <c r="F1271" s="7">
        <v>9000</v>
      </c>
      <c r="G1271" s="7">
        <f t="shared" si="176"/>
        <v>9000</v>
      </c>
      <c r="H1271" s="26"/>
      <c r="I1271" s="26">
        <f>G1271</f>
        <v>9000</v>
      </c>
      <c r="J1271" s="2"/>
      <c r="K1271" s="26"/>
      <c r="L1271" s="26"/>
    </row>
    <row r="1272" spans="1:12" ht="15" thickBot="1" x14ac:dyDescent="0.35">
      <c r="A1272" s="2"/>
      <c r="D1272" s="24" t="s">
        <v>0</v>
      </c>
      <c r="E1272" s="8"/>
      <c r="F1272" s="7"/>
      <c r="G1272" s="23">
        <f>G1267+G1268+G1269+G1270+G1271</f>
        <v>28700</v>
      </c>
      <c r="H1272" s="26"/>
      <c r="I1272" s="21">
        <f>I1265+I1266+I1267+I1268+I1269+I1270+I1271</f>
        <v>63200</v>
      </c>
      <c r="J1272" s="2"/>
      <c r="K1272" s="26"/>
      <c r="L1272" s="21">
        <f>I1272</f>
        <v>63200</v>
      </c>
    </row>
    <row r="1273" spans="1:12" ht="15" thickTop="1" x14ac:dyDescent="0.3">
      <c r="A1273" s="17"/>
      <c r="B1273" s="17"/>
      <c r="C1273" s="17"/>
      <c r="D1273" s="17"/>
      <c r="E1273" s="19"/>
      <c r="F1273" s="18"/>
      <c r="G1273" s="18"/>
      <c r="H1273" s="16"/>
      <c r="I1273" s="16"/>
      <c r="J1273" s="17"/>
      <c r="K1273" s="16"/>
      <c r="L1273" s="16"/>
    </row>
    <row r="1274" spans="1:12" x14ac:dyDescent="0.3">
      <c r="B1274" s="2">
        <v>252</v>
      </c>
      <c r="C1274" s="163" t="s">
        <v>1515</v>
      </c>
      <c r="D1274" s="60" t="s">
        <v>1516</v>
      </c>
      <c r="H1274" s="26">
        <v>2000</v>
      </c>
      <c r="I1274" s="20">
        <f>H1274*6</f>
        <v>12000</v>
      </c>
      <c r="J1274" s="2"/>
      <c r="K1274" s="26"/>
      <c r="L1274" s="26"/>
    </row>
    <row r="1275" spans="1:12" x14ac:dyDescent="0.3">
      <c r="A1275" s="2"/>
      <c r="D1275" s="2" t="s">
        <v>16</v>
      </c>
      <c r="E1275" s="8">
        <v>1</v>
      </c>
      <c r="F1275" s="7">
        <v>1500</v>
      </c>
      <c r="G1275" s="7">
        <f t="shared" ref="G1275:G1280" si="177">E1275*F1275</f>
        <v>1500</v>
      </c>
      <c r="H1275" s="26"/>
      <c r="I1275" s="26">
        <f>G1275*6</f>
        <v>9000</v>
      </c>
      <c r="J1275" s="2"/>
      <c r="K1275" s="26"/>
      <c r="L1275" s="26"/>
    </row>
    <row r="1276" spans="1:12" x14ac:dyDescent="0.3">
      <c r="A1276" s="2"/>
      <c r="C1276" s="46"/>
      <c r="D1276" s="2" t="s">
        <v>15</v>
      </c>
      <c r="E1276" s="8">
        <v>1</v>
      </c>
      <c r="F1276" s="7">
        <v>500</v>
      </c>
      <c r="G1276" s="7">
        <f t="shared" si="177"/>
        <v>500</v>
      </c>
      <c r="H1276" s="26"/>
      <c r="I1276" s="26">
        <f>G1276*6</f>
        <v>3000</v>
      </c>
      <c r="J1276" s="2"/>
      <c r="K1276" s="26"/>
      <c r="L1276" s="26"/>
    </row>
    <row r="1277" spans="1:12" x14ac:dyDescent="0.3">
      <c r="A1277" s="2"/>
      <c r="C1277" s="46"/>
      <c r="D1277" s="2" t="s">
        <v>56</v>
      </c>
      <c r="E1277" s="8">
        <v>1</v>
      </c>
      <c r="F1277" s="7">
        <v>200</v>
      </c>
      <c r="G1277" s="7">
        <f t="shared" si="177"/>
        <v>200</v>
      </c>
      <c r="H1277" s="2"/>
      <c r="I1277" s="26">
        <f>G1277*6</f>
        <v>1200</v>
      </c>
      <c r="J1277" s="2"/>
      <c r="K1277" s="26"/>
      <c r="L1277" s="26"/>
    </row>
    <row r="1278" spans="1:12" x14ac:dyDescent="0.3">
      <c r="A1278" s="2"/>
      <c r="C1278" s="46"/>
      <c r="D1278" s="2" t="s">
        <v>3</v>
      </c>
      <c r="E1278" s="8">
        <v>1</v>
      </c>
      <c r="F1278" s="7">
        <v>2000</v>
      </c>
      <c r="G1278" s="7">
        <f t="shared" si="177"/>
        <v>2000</v>
      </c>
      <c r="H1278" s="26"/>
      <c r="I1278" s="26">
        <f>G1278*6</f>
        <v>12000</v>
      </c>
      <c r="J1278" s="2"/>
      <c r="K1278" s="26"/>
      <c r="L1278" s="26"/>
    </row>
    <row r="1279" spans="1:12" x14ac:dyDescent="0.3">
      <c r="A1279" s="2"/>
      <c r="D1279" s="2" t="s">
        <v>14</v>
      </c>
      <c r="E1279" s="8">
        <v>1</v>
      </c>
      <c r="F1279" s="7">
        <v>17000</v>
      </c>
      <c r="G1279" s="7">
        <f t="shared" si="177"/>
        <v>17000</v>
      </c>
      <c r="H1279" s="26"/>
      <c r="I1279" s="26">
        <f>G1279</f>
        <v>17000</v>
      </c>
      <c r="J1279" s="2"/>
      <c r="K1279" s="26"/>
      <c r="L1279" s="26"/>
    </row>
    <row r="1280" spans="1:12" x14ac:dyDescent="0.3">
      <c r="A1280" s="2"/>
      <c r="D1280" s="2" t="s">
        <v>10</v>
      </c>
      <c r="E1280" s="8">
        <v>1</v>
      </c>
      <c r="F1280" s="7">
        <v>9000</v>
      </c>
      <c r="G1280" s="7">
        <f t="shared" si="177"/>
        <v>9000</v>
      </c>
      <c r="H1280" s="26"/>
      <c r="I1280" s="26">
        <f>G1280</f>
        <v>9000</v>
      </c>
      <c r="J1280" s="2"/>
      <c r="K1280" s="26"/>
      <c r="L1280" s="26"/>
    </row>
    <row r="1281" spans="1:12" ht="15" thickBot="1" x14ac:dyDescent="0.35">
      <c r="A1281" s="2"/>
      <c r="D1281" s="24" t="s">
        <v>0</v>
      </c>
      <c r="E1281" s="8"/>
      <c r="F1281" s="7"/>
      <c r="G1281" s="23">
        <f>G1276+G1277+G1278+G1279+G1280</f>
        <v>28700</v>
      </c>
      <c r="H1281" s="26"/>
      <c r="I1281" s="21">
        <f>I1274+I1266+I1267+I1268+I1269+I1270+I1271</f>
        <v>63200</v>
      </c>
      <c r="J1281" s="2"/>
      <c r="K1281" s="26"/>
      <c r="L1281" s="21">
        <f>I1281</f>
        <v>63200</v>
      </c>
    </row>
    <row r="1282" spans="1:12" ht="15" thickTop="1" x14ac:dyDescent="0.3">
      <c r="A1282" s="17"/>
      <c r="B1282" s="17"/>
      <c r="C1282" s="17"/>
      <c r="D1282" s="17"/>
      <c r="E1282" s="19"/>
      <c r="F1282" s="18"/>
      <c r="G1282" s="18"/>
      <c r="H1282" s="16"/>
      <c r="I1282" s="16"/>
      <c r="J1282" s="17"/>
      <c r="K1282" s="16"/>
      <c r="L1282" s="16"/>
    </row>
    <row r="1283" spans="1:12" x14ac:dyDescent="0.3">
      <c r="B1283" s="2">
        <v>253</v>
      </c>
      <c r="C1283" s="163" t="s">
        <v>1517</v>
      </c>
      <c r="D1283" s="60" t="s">
        <v>1518</v>
      </c>
      <c r="H1283" s="26">
        <v>2000</v>
      </c>
      <c r="I1283" s="20">
        <f>H1283*6</f>
        <v>12000</v>
      </c>
      <c r="J1283" s="2"/>
      <c r="K1283" s="26"/>
      <c r="L1283" s="26"/>
    </row>
    <row r="1284" spans="1:12" x14ac:dyDescent="0.3">
      <c r="A1284" s="2"/>
      <c r="D1284" s="2" t="s">
        <v>16</v>
      </c>
      <c r="E1284" s="8">
        <v>1</v>
      </c>
      <c r="F1284" s="7">
        <v>1500</v>
      </c>
      <c r="G1284" s="7">
        <f t="shared" ref="G1284:G1289" si="178">E1284*F1284</f>
        <v>1500</v>
      </c>
      <c r="H1284" s="26"/>
      <c r="I1284" s="26">
        <f>G1284*6</f>
        <v>9000</v>
      </c>
      <c r="J1284" s="2"/>
      <c r="K1284" s="26"/>
      <c r="L1284" s="26"/>
    </row>
    <row r="1285" spans="1:12" x14ac:dyDescent="0.3">
      <c r="A1285" s="2"/>
      <c r="C1285" s="46"/>
      <c r="D1285" s="2" t="s">
        <v>15</v>
      </c>
      <c r="E1285" s="8">
        <v>1</v>
      </c>
      <c r="F1285" s="7">
        <v>500</v>
      </c>
      <c r="G1285" s="7">
        <f t="shared" si="178"/>
        <v>500</v>
      </c>
      <c r="H1285" s="26"/>
      <c r="I1285" s="26">
        <f>G1285*6</f>
        <v>3000</v>
      </c>
      <c r="J1285" s="2"/>
      <c r="K1285" s="26"/>
      <c r="L1285" s="26"/>
    </row>
    <row r="1286" spans="1:12" x14ac:dyDescent="0.3">
      <c r="A1286" s="2"/>
      <c r="C1286" s="46"/>
      <c r="D1286" s="2" t="s">
        <v>56</v>
      </c>
      <c r="E1286" s="8">
        <v>1</v>
      </c>
      <c r="F1286" s="7">
        <v>200</v>
      </c>
      <c r="G1286" s="7">
        <f t="shared" si="178"/>
        <v>200</v>
      </c>
      <c r="H1286" s="2"/>
      <c r="I1286" s="26">
        <f>G1286*6</f>
        <v>1200</v>
      </c>
      <c r="J1286" s="2"/>
      <c r="K1286" s="26"/>
      <c r="L1286" s="26"/>
    </row>
    <row r="1287" spans="1:12" x14ac:dyDescent="0.3">
      <c r="A1287" s="2"/>
      <c r="C1287" s="46"/>
      <c r="D1287" s="2" t="s">
        <v>3</v>
      </c>
      <c r="E1287" s="8">
        <v>1</v>
      </c>
      <c r="F1287" s="7">
        <v>2000</v>
      </c>
      <c r="G1287" s="7">
        <f t="shared" si="178"/>
        <v>2000</v>
      </c>
      <c r="H1287" s="26"/>
      <c r="I1287" s="26">
        <f>G1287*6</f>
        <v>12000</v>
      </c>
      <c r="J1287" s="2"/>
      <c r="K1287" s="26"/>
      <c r="L1287" s="26"/>
    </row>
    <row r="1288" spans="1:12" x14ac:dyDescent="0.3">
      <c r="A1288" s="2"/>
      <c r="D1288" s="2" t="s">
        <v>14</v>
      </c>
      <c r="E1288" s="8">
        <v>1</v>
      </c>
      <c r="F1288" s="7">
        <v>18000</v>
      </c>
      <c r="G1288" s="7">
        <f t="shared" si="178"/>
        <v>18000</v>
      </c>
      <c r="H1288" s="26"/>
      <c r="I1288" s="26">
        <f>G1288</f>
        <v>18000</v>
      </c>
      <c r="J1288" s="2"/>
      <c r="K1288" s="26"/>
      <c r="L1288" s="26"/>
    </row>
    <row r="1289" spans="1:12" x14ac:dyDescent="0.3">
      <c r="A1289" s="2"/>
      <c r="D1289" s="2" t="s">
        <v>10</v>
      </c>
      <c r="E1289" s="8">
        <v>1</v>
      </c>
      <c r="F1289" s="7">
        <v>12000</v>
      </c>
      <c r="G1289" s="7">
        <f t="shared" si="178"/>
        <v>12000</v>
      </c>
      <c r="H1289" s="26"/>
      <c r="I1289" s="26">
        <f>G1289</f>
        <v>12000</v>
      </c>
      <c r="J1289" s="2"/>
      <c r="K1289" s="26"/>
      <c r="L1289" s="26"/>
    </row>
    <row r="1290" spans="1:12" ht="15" thickBot="1" x14ac:dyDescent="0.35">
      <c r="A1290" s="2"/>
      <c r="D1290" s="24" t="s">
        <v>0</v>
      </c>
      <c r="E1290" s="8"/>
      <c r="F1290" s="7"/>
      <c r="G1290" s="23">
        <f>G1285+G1286+G1287+G1288+G1289</f>
        <v>32700</v>
      </c>
      <c r="H1290" s="26"/>
      <c r="I1290" s="21">
        <f>I1283+I1275+I1276+I1277+I1278+I1279+I1280</f>
        <v>63200</v>
      </c>
      <c r="J1290" s="2"/>
      <c r="K1290" s="26"/>
      <c r="L1290" s="21">
        <f>I1290</f>
        <v>63200</v>
      </c>
    </row>
    <row r="1291" spans="1:12" ht="15" thickTop="1" x14ac:dyDescent="0.3">
      <c r="A1291" s="17"/>
      <c r="B1291" s="17"/>
      <c r="C1291" s="17"/>
      <c r="D1291" s="17"/>
      <c r="E1291" s="19"/>
      <c r="F1291" s="18"/>
      <c r="G1291" s="18"/>
      <c r="H1291" s="16"/>
      <c r="I1291" s="16"/>
      <c r="J1291" s="17"/>
      <c r="K1291" s="16"/>
      <c r="L1291" s="16"/>
    </row>
    <row r="1292" spans="1:12" x14ac:dyDescent="0.3">
      <c r="B1292" s="2">
        <v>254</v>
      </c>
      <c r="C1292" s="163" t="s">
        <v>1519</v>
      </c>
      <c r="D1292" s="60" t="s">
        <v>1520</v>
      </c>
      <c r="H1292" s="26">
        <v>2000</v>
      </c>
      <c r="I1292" s="20">
        <f>H1292*6</f>
        <v>12000</v>
      </c>
      <c r="J1292" s="2"/>
      <c r="K1292" s="26"/>
      <c r="L1292" s="26"/>
    </row>
    <row r="1293" spans="1:12" x14ac:dyDescent="0.3">
      <c r="A1293" s="2"/>
      <c r="D1293" s="2" t="s">
        <v>16</v>
      </c>
      <c r="E1293" s="8">
        <v>1</v>
      </c>
      <c r="F1293" s="7">
        <v>1500</v>
      </c>
      <c r="G1293" s="7">
        <f t="shared" ref="G1293:G1298" si="179">E1293*F1293</f>
        <v>1500</v>
      </c>
      <c r="H1293" s="26"/>
      <c r="I1293" s="26">
        <f>G1293*6</f>
        <v>9000</v>
      </c>
      <c r="J1293" s="2"/>
      <c r="K1293" s="26"/>
      <c r="L1293" s="26"/>
    </row>
    <row r="1294" spans="1:12" x14ac:dyDescent="0.3">
      <c r="A1294" s="2"/>
      <c r="C1294" s="46"/>
      <c r="D1294" s="2" t="s">
        <v>15</v>
      </c>
      <c r="E1294" s="8">
        <v>1</v>
      </c>
      <c r="F1294" s="7">
        <v>500</v>
      </c>
      <c r="G1294" s="7">
        <f t="shared" si="179"/>
        <v>500</v>
      </c>
      <c r="H1294" s="26"/>
      <c r="I1294" s="26">
        <f>G1294*6</f>
        <v>3000</v>
      </c>
      <c r="J1294" s="2"/>
      <c r="K1294" s="26"/>
      <c r="L1294" s="26"/>
    </row>
    <row r="1295" spans="1:12" x14ac:dyDescent="0.3">
      <c r="A1295" s="2"/>
      <c r="C1295" s="46"/>
      <c r="D1295" s="2" t="s">
        <v>56</v>
      </c>
      <c r="E1295" s="8">
        <v>1</v>
      </c>
      <c r="F1295" s="7">
        <v>200</v>
      </c>
      <c r="G1295" s="7">
        <f t="shared" si="179"/>
        <v>200</v>
      </c>
      <c r="H1295" s="2"/>
      <c r="I1295" s="26">
        <f>G1295*6</f>
        <v>1200</v>
      </c>
      <c r="J1295" s="2"/>
      <c r="K1295" s="26"/>
      <c r="L1295" s="26"/>
    </row>
    <row r="1296" spans="1:12" x14ac:dyDescent="0.3">
      <c r="A1296" s="2"/>
      <c r="C1296" s="46"/>
      <c r="D1296" s="2" t="s">
        <v>3</v>
      </c>
      <c r="E1296" s="8">
        <v>1</v>
      </c>
      <c r="F1296" s="7">
        <v>2000</v>
      </c>
      <c r="G1296" s="7">
        <f t="shared" si="179"/>
        <v>2000</v>
      </c>
      <c r="H1296" s="26"/>
      <c r="I1296" s="26">
        <f>G1296*6</f>
        <v>12000</v>
      </c>
      <c r="J1296" s="2"/>
      <c r="K1296" s="26"/>
      <c r="L1296" s="26"/>
    </row>
    <row r="1297" spans="1:12" x14ac:dyDescent="0.3">
      <c r="A1297" s="2"/>
      <c r="D1297" s="2" t="s">
        <v>14</v>
      </c>
      <c r="E1297" s="8">
        <v>1</v>
      </c>
      <c r="F1297" s="7">
        <v>17000</v>
      </c>
      <c r="G1297" s="7">
        <f t="shared" si="179"/>
        <v>17000</v>
      </c>
      <c r="H1297" s="26"/>
      <c r="I1297" s="26">
        <f>G1297</f>
        <v>17000</v>
      </c>
      <c r="J1297" s="2"/>
      <c r="K1297" s="26"/>
      <c r="L1297" s="26"/>
    </row>
    <row r="1298" spans="1:12" x14ac:dyDescent="0.3">
      <c r="A1298" s="2"/>
      <c r="D1298" s="2" t="s">
        <v>10</v>
      </c>
      <c r="E1298" s="8">
        <v>1</v>
      </c>
      <c r="F1298" s="7">
        <v>9000</v>
      </c>
      <c r="G1298" s="7">
        <f t="shared" si="179"/>
        <v>9000</v>
      </c>
      <c r="H1298" s="26"/>
      <c r="I1298" s="26">
        <f>G1298</f>
        <v>9000</v>
      </c>
      <c r="J1298" s="2"/>
      <c r="K1298" s="26"/>
      <c r="L1298" s="26"/>
    </row>
    <row r="1299" spans="1:12" ht="15" thickBot="1" x14ac:dyDescent="0.35">
      <c r="A1299" s="2"/>
      <c r="D1299" s="24" t="s">
        <v>0</v>
      </c>
      <c r="E1299" s="8"/>
      <c r="F1299" s="7"/>
      <c r="G1299" s="23">
        <f>G1294+G1295+G1296+G1297+G1298</f>
        <v>28700</v>
      </c>
      <c r="H1299" s="26"/>
      <c r="I1299" s="21">
        <f>I1292+I1284+I1285+I1286+I1287+I1288+I1289</f>
        <v>67200</v>
      </c>
      <c r="J1299" s="2"/>
      <c r="K1299" s="26"/>
      <c r="L1299" s="21">
        <f>I1299</f>
        <v>67200</v>
      </c>
    </row>
    <row r="1300" spans="1:12" ht="15" thickTop="1" x14ac:dyDescent="0.3">
      <c r="A1300" s="17"/>
      <c r="B1300" s="17"/>
      <c r="C1300" s="17"/>
      <c r="D1300" s="17"/>
      <c r="E1300" s="19"/>
      <c r="F1300" s="18"/>
      <c r="G1300" s="18"/>
      <c r="H1300" s="16"/>
      <c r="I1300" s="16"/>
      <c r="J1300" s="17"/>
      <c r="K1300" s="16"/>
      <c r="L1300" s="16"/>
    </row>
    <row r="1301" spans="1:12" x14ac:dyDescent="0.3">
      <c r="B1301" s="2">
        <v>255</v>
      </c>
      <c r="C1301" s="163" t="s">
        <v>1521</v>
      </c>
      <c r="D1301" s="60" t="s">
        <v>1522</v>
      </c>
      <c r="H1301" s="26">
        <v>2000</v>
      </c>
      <c r="I1301" s="20">
        <f>H1301*6</f>
        <v>12000</v>
      </c>
      <c r="J1301" s="2"/>
      <c r="K1301" s="26"/>
      <c r="L1301" s="26"/>
    </row>
    <row r="1302" spans="1:12" x14ac:dyDescent="0.3">
      <c r="A1302" s="2"/>
      <c r="D1302" s="2" t="s">
        <v>16</v>
      </c>
      <c r="E1302" s="8">
        <v>1</v>
      </c>
      <c r="F1302" s="7">
        <v>1500</v>
      </c>
      <c r="G1302" s="7">
        <f t="shared" ref="G1302:G1307" si="180">E1302*F1302</f>
        <v>1500</v>
      </c>
      <c r="H1302" s="26"/>
      <c r="I1302" s="26">
        <f>G1302*6</f>
        <v>9000</v>
      </c>
      <c r="J1302" s="2"/>
      <c r="K1302" s="26"/>
      <c r="L1302" s="26"/>
    </row>
    <row r="1303" spans="1:12" x14ac:dyDescent="0.3">
      <c r="A1303" s="2"/>
      <c r="C1303" s="46"/>
      <c r="D1303" s="2" t="s">
        <v>15</v>
      </c>
      <c r="E1303" s="8">
        <v>1</v>
      </c>
      <c r="F1303" s="7">
        <v>500</v>
      </c>
      <c r="G1303" s="7">
        <f t="shared" si="180"/>
        <v>500</v>
      </c>
      <c r="H1303" s="26"/>
      <c r="I1303" s="26">
        <f>G1303*6</f>
        <v>3000</v>
      </c>
      <c r="J1303" s="2"/>
      <c r="K1303" s="26"/>
      <c r="L1303" s="26"/>
    </row>
    <row r="1304" spans="1:12" x14ac:dyDescent="0.3">
      <c r="A1304" s="2"/>
      <c r="C1304" s="46"/>
      <c r="D1304" s="2" t="s">
        <v>56</v>
      </c>
      <c r="E1304" s="8">
        <v>1</v>
      </c>
      <c r="F1304" s="7">
        <v>200</v>
      </c>
      <c r="G1304" s="7">
        <f t="shared" si="180"/>
        <v>200</v>
      </c>
      <c r="H1304" s="2"/>
      <c r="I1304" s="26">
        <f>G1304*6</f>
        <v>1200</v>
      </c>
      <c r="J1304" s="2"/>
      <c r="K1304" s="26"/>
      <c r="L1304" s="26"/>
    </row>
    <row r="1305" spans="1:12" x14ac:dyDescent="0.3">
      <c r="A1305" s="2"/>
      <c r="C1305" s="46"/>
      <c r="D1305" s="2" t="s">
        <v>3</v>
      </c>
      <c r="E1305" s="8">
        <v>1</v>
      </c>
      <c r="F1305" s="7">
        <v>2000</v>
      </c>
      <c r="G1305" s="7">
        <f t="shared" si="180"/>
        <v>2000</v>
      </c>
      <c r="H1305" s="26"/>
      <c r="I1305" s="26">
        <f>G1305*6</f>
        <v>12000</v>
      </c>
      <c r="J1305" s="2"/>
      <c r="K1305" s="26"/>
      <c r="L1305" s="26"/>
    </row>
    <row r="1306" spans="1:12" x14ac:dyDescent="0.3">
      <c r="A1306" s="2"/>
      <c r="D1306" s="2" t="s">
        <v>14</v>
      </c>
      <c r="E1306" s="8">
        <v>1</v>
      </c>
      <c r="F1306" s="7">
        <v>17000</v>
      </c>
      <c r="G1306" s="7">
        <f t="shared" si="180"/>
        <v>17000</v>
      </c>
      <c r="H1306" s="26"/>
      <c r="I1306" s="26">
        <f>G1306</f>
        <v>17000</v>
      </c>
      <c r="J1306" s="2"/>
      <c r="K1306" s="26"/>
      <c r="L1306" s="26"/>
    </row>
    <row r="1307" spans="1:12" x14ac:dyDescent="0.3">
      <c r="A1307" s="2"/>
      <c r="D1307" s="2" t="s">
        <v>10</v>
      </c>
      <c r="E1307" s="8">
        <v>1</v>
      </c>
      <c r="F1307" s="7">
        <v>9000</v>
      </c>
      <c r="G1307" s="7">
        <f t="shared" si="180"/>
        <v>9000</v>
      </c>
      <c r="H1307" s="26"/>
      <c r="I1307" s="26">
        <f>G1307</f>
        <v>9000</v>
      </c>
      <c r="J1307" s="2"/>
      <c r="K1307" s="26"/>
      <c r="L1307" s="26"/>
    </row>
    <row r="1308" spans="1:12" ht="15" thickBot="1" x14ac:dyDescent="0.35">
      <c r="A1308" s="2"/>
      <c r="D1308" s="24" t="s">
        <v>0</v>
      </c>
      <c r="E1308" s="8"/>
      <c r="F1308" s="7"/>
      <c r="G1308" s="23">
        <f>G1303+G1304+G1305+G1306+G1307</f>
        <v>28700</v>
      </c>
      <c r="H1308" s="26"/>
      <c r="I1308" s="21">
        <f>I1301+I1293+I1294+I1295+I1296+I1297+I1298</f>
        <v>63200</v>
      </c>
      <c r="J1308" s="2"/>
      <c r="K1308" s="26"/>
      <c r="L1308" s="21">
        <f>I1308</f>
        <v>63200</v>
      </c>
    </row>
    <row r="1309" spans="1:12" ht="15" thickTop="1" x14ac:dyDescent="0.3">
      <c r="A1309" s="17"/>
      <c r="B1309" s="17"/>
      <c r="C1309" s="17"/>
      <c r="D1309" s="17"/>
      <c r="E1309" s="19"/>
      <c r="F1309" s="18"/>
      <c r="G1309" s="18"/>
      <c r="H1309" s="16"/>
      <c r="I1309" s="16"/>
      <c r="J1309" s="17"/>
      <c r="K1309" s="16"/>
      <c r="L1309" s="16"/>
    </row>
    <row r="1310" spans="1:12" x14ac:dyDescent="0.3">
      <c r="B1310" s="2">
        <v>256</v>
      </c>
      <c r="C1310" s="163" t="s">
        <v>1523</v>
      </c>
      <c r="D1310" s="60" t="s">
        <v>1524</v>
      </c>
      <c r="H1310" s="26">
        <v>2000</v>
      </c>
      <c r="I1310" s="20">
        <f>H1310*6</f>
        <v>12000</v>
      </c>
      <c r="J1310" s="2"/>
      <c r="K1310" s="26"/>
      <c r="L1310" s="26"/>
    </row>
    <row r="1311" spans="1:12" x14ac:dyDescent="0.3">
      <c r="A1311" s="2"/>
      <c r="D1311" s="2" t="s">
        <v>16</v>
      </c>
      <c r="E1311" s="8">
        <v>1</v>
      </c>
      <c r="F1311" s="7">
        <v>1500</v>
      </c>
      <c r="G1311" s="7">
        <f t="shared" ref="G1311:G1316" si="181">E1311*F1311</f>
        <v>1500</v>
      </c>
      <c r="H1311" s="26"/>
      <c r="I1311" s="26">
        <f>G1311*6</f>
        <v>9000</v>
      </c>
      <c r="J1311" s="2"/>
      <c r="K1311" s="26"/>
      <c r="L1311" s="26"/>
    </row>
    <row r="1312" spans="1:12" x14ac:dyDescent="0.3">
      <c r="A1312" s="2"/>
      <c r="C1312" s="46"/>
      <c r="D1312" s="2" t="s">
        <v>15</v>
      </c>
      <c r="E1312" s="8">
        <v>1</v>
      </c>
      <c r="F1312" s="7">
        <v>500</v>
      </c>
      <c r="G1312" s="7">
        <f t="shared" si="181"/>
        <v>500</v>
      </c>
      <c r="H1312" s="26"/>
      <c r="I1312" s="26">
        <f>G1312*6</f>
        <v>3000</v>
      </c>
      <c r="J1312" s="2"/>
      <c r="K1312" s="26"/>
      <c r="L1312" s="26"/>
    </row>
    <row r="1313" spans="1:12" x14ac:dyDescent="0.3">
      <c r="A1313" s="2"/>
      <c r="C1313" s="46"/>
      <c r="D1313" s="2" t="s">
        <v>56</v>
      </c>
      <c r="E1313" s="8">
        <v>1</v>
      </c>
      <c r="F1313" s="7">
        <v>200</v>
      </c>
      <c r="G1313" s="7">
        <f t="shared" si="181"/>
        <v>200</v>
      </c>
      <c r="H1313" s="2"/>
      <c r="I1313" s="26">
        <f>G1313*6</f>
        <v>1200</v>
      </c>
      <c r="J1313" s="2"/>
      <c r="K1313" s="26"/>
      <c r="L1313" s="26"/>
    </row>
    <row r="1314" spans="1:12" x14ac:dyDescent="0.3">
      <c r="A1314" s="2"/>
      <c r="C1314" s="46"/>
      <c r="D1314" s="2" t="s">
        <v>3</v>
      </c>
      <c r="E1314" s="8">
        <v>1</v>
      </c>
      <c r="F1314" s="7">
        <v>2000</v>
      </c>
      <c r="G1314" s="7">
        <f t="shared" si="181"/>
        <v>2000</v>
      </c>
      <c r="H1314" s="26"/>
      <c r="I1314" s="26">
        <f>G1314*6</f>
        <v>12000</v>
      </c>
      <c r="J1314" s="2"/>
      <c r="K1314" s="26"/>
      <c r="L1314" s="26"/>
    </row>
    <row r="1315" spans="1:12" x14ac:dyDescent="0.3">
      <c r="A1315" s="2"/>
      <c r="D1315" s="2" t="s">
        <v>14</v>
      </c>
      <c r="E1315" s="8">
        <v>1</v>
      </c>
      <c r="F1315" s="7">
        <v>17000</v>
      </c>
      <c r="G1315" s="7">
        <f t="shared" si="181"/>
        <v>17000</v>
      </c>
      <c r="H1315" s="26"/>
      <c r="I1315" s="26">
        <f>G1315</f>
        <v>17000</v>
      </c>
      <c r="J1315" s="2"/>
      <c r="K1315" s="26"/>
      <c r="L1315" s="26"/>
    </row>
    <row r="1316" spans="1:12" x14ac:dyDescent="0.3">
      <c r="A1316" s="2"/>
      <c r="D1316" s="2" t="s">
        <v>10</v>
      </c>
      <c r="E1316" s="8">
        <v>1</v>
      </c>
      <c r="F1316" s="7">
        <v>9000</v>
      </c>
      <c r="G1316" s="7">
        <f t="shared" si="181"/>
        <v>9000</v>
      </c>
      <c r="H1316" s="26"/>
      <c r="I1316" s="26">
        <f>G1316</f>
        <v>9000</v>
      </c>
      <c r="J1316" s="2"/>
      <c r="K1316" s="26"/>
      <c r="L1316" s="26"/>
    </row>
    <row r="1317" spans="1:12" ht="15" thickBot="1" x14ac:dyDescent="0.35">
      <c r="A1317" s="2"/>
      <c r="D1317" s="24" t="s">
        <v>0</v>
      </c>
      <c r="E1317" s="8"/>
      <c r="F1317" s="7"/>
      <c r="G1317" s="23">
        <f>G1312+G1313+G1314+G1315+G1316</f>
        <v>28700</v>
      </c>
      <c r="H1317" s="26"/>
      <c r="I1317" s="21">
        <f>I1310+I1302+I1303+I1304+I1305+I1306+I1307</f>
        <v>63200</v>
      </c>
      <c r="J1317" s="2"/>
      <c r="K1317" s="26"/>
      <c r="L1317" s="21">
        <f>I1317</f>
        <v>63200</v>
      </c>
    </row>
    <row r="1318" spans="1:12" ht="15" thickTop="1" x14ac:dyDescent="0.3">
      <c r="A1318" s="17"/>
      <c r="B1318" s="17"/>
      <c r="C1318" s="17"/>
      <c r="D1318" s="17"/>
      <c r="E1318" s="19"/>
      <c r="F1318" s="18"/>
      <c r="G1318" s="18"/>
      <c r="H1318" s="16"/>
      <c r="I1318" s="16"/>
      <c r="J1318" s="17"/>
      <c r="K1318" s="16"/>
      <c r="L1318" s="16"/>
    </row>
    <row r="1319" spans="1:12" x14ac:dyDescent="0.3">
      <c r="B1319" s="2">
        <v>257</v>
      </c>
      <c r="C1319" s="163" t="s">
        <v>1525</v>
      </c>
      <c r="D1319" s="60" t="s">
        <v>1526</v>
      </c>
      <c r="H1319" s="26">
        <v>2000</v>
      </c>
      <c r="I1319" s="20">
        <f>H1319*6</f>
        <v>12000</v>
      </c>
      <c r="J1319" s="2"/>
      <c r="K1319" s="26"/>
      <c r="L1319" s="26"/>
    </row>
    <row r="1320" spans="1:12" x14ac:dyDescent="0.3">
      <c r="A1320" s="2"/>
      <c r="D1320" s="2" t="s">
        <v>16</v>
      </c>
      <c r="E1320" s="8">
        <v>1</v>
      </c>
      <c r="F1320" s="7">
        <v>1500</v>
      </c>
      <c r="G1320" s="7">
        <f t="shared" ref="G1320:G1325" si="182">E1320*F1320</f>
        <v>1500</v>
      </c>
      <c r="H1320" s="26"/>
      <c r="I1320" s="26">
        <f>G1320*6</f>
        <v>9000</v>
      </c>
      <c r="J1320" s="2"/>
      <c r="K1320" s="26"/>
      <c r="L1320" s="26"/>
    </row>
    <row r="1321" spans="1:12" x14ac:dyDescent="0.3">
      <c r="A1321" s="2"/>
      <c r="C1321" s="46"/>
      <c r="D1321" s="2" t="s">
        <v>15</v>
      </c>
      <c r="E1321" s="8">
        <v>1</v>
      </c>
      <c r="F1321" s="7">
        <v>500</v>
      </c>
      <c r="G1321" s="7">
        <f t="shared" si="182"/>
        <v>500</v>
      </c>
      <c r="H1321" s="26"/>
      <c r="I1321" s="26">
        <f>G1321*6</f>
        <v>3000</v>
      </c>
      <c r="J1321" s="2"/>
      <c r="K1321" s="26"/>
      <c r="L1321" s="26"/>
    </row>
    <row r="1322" spans="1:12" x14ac:dyDescent="0.3">
      <c r="A1322" s="2"/>
      <c r="C1322" s="46"/>
      <c r="D1322" s="2" t="s">
        <v>56</v>
      </c>
      <c r="E1322" s="8">
        <v>1</v>
      </c>
      <c r="F1322" s="7">
        <v>200</v>
      </c>
      <c r="G1322" s="7">
        <f t="shared" si="182"/>
        <v>200</v>
      </c>
      <c r="H1322" s="2"/>
      <c r="I1322" s="26">
        <f>G1322*6</f>
        <v>1200</v>
      </c>
      <c r="J1322" s="2"/>
      <c r="K1322" s="26"/>
      <c r="L1322" s="26"/>
    </row>
    <row r="1323" spans="1:12" x14ac:dyDescent="0.3">
      <c r="A1323" s="2"/>
      <c r="C1323" s="46"/>
      <c r="D1323" s="2" t="s">
        <v>3</v>
      </c>
      <c r="E1323" s="8">
        <v>1</v>
      </c>
      <c r="F1323" s="7">
        <v>2000</v>
      </c>
      <c r="G1323" s="7">
        <f t="shared" si="182"/>
        <v>2000</v>
      </c>
      <c r="H1323" s="26"/>
      <c r="I1323" s="26">
        <f>G1323*6</f>
        <v>12000</v>
      </c>
      <c r="J1323" s="2"/>
      <c r="K1323" s="26"/>
      <c r="L1323" s="26"/>
    </row>
    <row r="1324" spans="1:12" x14ac:dyDescent="0.3">
      <c r="A1324" s="2"/>
      <c r="D1324" s="2" t="s">
        <v>14</v>
      </c>
      <c r="E1324" s="8">
        <v>1</v>
      </c>
      <c r="F1324" s="7">
        <v>17000</v>
      </c>
      <c r="G1324" s="7">
        <f t="shared" si="182"/>
        <v>17000</v>
      </c>
      <c r="H1324" s="26"/>
      <c r="I1324" s="26">
        <f>G1324</f>
        <v>17000</v>
      </c>
      <c r="J1324" s="2"/>
      <c r="K1324" s="26"/>
      <c r="L1324" s="26"/>
    </row>
    <row r="1325" spans="1:12" x14ac:dyDescent="0.3">
      <c r="A1325" s="2"/>
      <c r="D1325" s="2" t="s">
        <v>10</v>
      </c>
      <c r="E1325" s="8">
        <v>1</v>
      </c>
      <c r="F1325" s="7">
        <v>9000</v>
      </c>
      <c r="G1325" s="7">
        <f t="shared" si="182"/>
        <v>9000</v>
      </c>
      <c r="H1325" s="26"/>
      <c r="I1325" s="26">
        <f>G1325</f>
        <v>9000</v>
      </c>
      <c r="J1325" s="2"/>
      <c r="K1325" s="26"/>
      <c r="L1325" s="26"/>
    </row>
    <row r="1326" spans="1:12" ht="15" thickBot="1" x14ac:dyDescent="0.35">
      <c r="A1326" s="2"/>
      <c r="D1326" s="24" t="s">
        <v>0</v>
      </c>
      <c r="E1326" s="8"/>
      <c r="F1326" s="7"/>
      <c r="G1326" s="23">
        <f>G1321+G1322+G1323+G1324+G1325</f>
        <v>28700</v>
      </c>
      <c r="H1326" s="26"/>
      <c r="I1326" s="21">
        <f>I1319+I1311+I1312+I1313+I1314+I1315+I1316</f>
        <v>63200</v>
      </c>
      <c r="J1326" s="2"/>
      <c r="K1326" s="26"/>
      <c r="L1326" s="21">
        <f>I1326</f>
        <v>63200</v>
      </c>
    </row>
    <row r="1327" spans="1:12" ht="15" thickTop="1" x14ac:dyDescent="0.3">
      <c r="A1327" s="17"/>
      <c r="B1327" s="17"/>
      <c r="C1327" s="17"/>
      <c r="D1327" s="17"/>
      <c r="E1327" s="19"/>
      <c r="F1327" s="18"/>
      <c r="G1327" s="18"/>
      <c r="H1327" s="16"/>
      <c r="I1327" s="16"/>
      <c r="J1327" s="17"/>
      <c r="K1327" s="16"/>
      <c r="L1327" s="16"/>
    </row>
    <row r="1328" spans="1:12" x14ac:dyDescent="0.3">
      <c r="B1328" s="2">
        <v>258</v>
      </c>
      <c r="C1328" s="163" t="s">
        <v>656</v>
      </c>
      <c r="D1328" s="60" t="s">
        <v>1527</v>
      </c>
      <c r="H1328" s="26">
        <v>2000</v>
      </c>
      <c r="I1328" s="20">
        <f>H1328*6</f>
        <v>12000</v>
      </c>
      <c r="J1328" s="2"/>
      <c r="K1328" s="26"/>
      <c r="L1328" s="26"/>
    </row>
    <row r="1329" spans="1:12" x14ac:dyDescent="0.3">
      <c r="A1329" s="2"/>
      <c r="D1329" s="2" t="s">
        <v>16</v>
      </c>
      <c r="E1329" s="8">
        <v>1</v>
      </c>
      <c r="F1329" s="7">
        <v>1500</v>
      </c>
      <c r="G1329" s="7">
        <f t="shared" ref="G1329:G1334" si="183">E1329*F1329</f>
        <v>1500</v>
      </c>
      <c r="H1329" s="26"/>
      <c r="I1329" s="26">
        <f>G1329*6</f>
        <v>9000</v>
      </c>
      <c r="J1329" s="2"/>
      <c r="K1329" s="26"/>
      <c r="L1329" s="26"/>
    </row>
    <row r="1330" spans="1:12" x14ac:dyDescent="0.3">
      <c r="A1330" s="2"/>
      <c r="C1330" s="46"/>
      <c r="D1330" s="2" t="s">
        <v>15</v>
      </c>
      <c r="E1330" s="8">
        <v>1</v>
      </c>
      <c r="F1330" s="7">
        <v>500</v>
      </c>
      <c r="G1330" s="7">
        <f t="shared" si="183"/>
        <v>500</v>
      </c>
      <c r="H1330" s="26"/>
      <c r="I1330" s="26">
        <f>G1330*6</f>
        <v>3000</v>
      </c>
      <c r="J1330" s="2"/>
      <c r="K1330" s="26"/>
      <c r="L1330" s="26"/>
    </row>
    <row r="1331" spans="1:12" x14ac:dyDescent="0.3">
      <c r="A1331" s="2"/>
      <c r="C1331" s="46"/>
      <c r="D1331" s="2" t="s">
        <v>56</v>
      </c>
      <c r="E1331" s="8">
        <v>1</v>
      </c>
      <c r="F1331" s="7">
        <v>200</v>
      </c>
      <c r="G1331" s="7">
        <f t="shared" si="183"/>
        <v>200</v>
      </c>
      <c r="H1331" s="2"/>
      <c r="I1331" s="26">
        <f>G1331*6</f>
        <v>1200</v>
      </c>
      <c r="J1331" s="2"/>
      <c r="K1331" s="26"/>
      <c r="L1331" s="26"/>
    </row>
    <row r="1332" spans="1:12" x14ac:dyDescent="0.3">
      <c r="A1332" s="2"/>
      <c r="C1332" s="46"/>
      <c r="D1332" s="2" t="s">
        <v>3</v>
      </c>
      <c r="E1332" s="8">
        <v>1</v>
      </c>
      <c r="F1332" s="7">
        <v>2000</v>
      </c>
      <c r="G1332" s="7">
        <f t="shared" si="183"/>
        <v>2000</v>
      </c>
      <c r="H1332" s="26"/>
      <c r="I1332" s="26">
        <f>G1332*6</f>
        <v>12000</v>
      </c>
      <c r="J1332" s="2"/>
      <c r="K1332" s="26"/>
      <c r="L1332" s="26"/>
    </row>
    <row r="1333" spans="1:12" x14ac:dyDescent="0.3">
      <c r="A1333" s="2"/>
      <c r="D1333" s="2" t="s">
        <v>14</v>
      </c>
      <c r="E1333" s="8">
        <v>1</v>
      </c>
      <c r="F1333" s="7">
        <v>17000</v>
      </c>
      <c r="G1333" s="7">
        <f t="shared" si="183"/>
        <v>17000</v>
      </c>
      <c r="H1333" s="26"/>
      <c r="I1333" s="26">
        <f>G1333</f>
        <v>17000</v>
      </c>
      <c r="J1333" s="2"/>
      <c r="K1333" s="26"/>
      <c r="L1333" s="26"/>
    </row>
    <row r="1334" spans="1:12" x14ac:dyDescent="0.3">
      <c r="A1334" s="2"/>
      <c r="D1334" s="2" t="s">
        <v>10</v>
      </c>
      <c r="E1334" s="8">
        <v>1</v>
      </c>
      <c r="F1334" s="7">
        <v>9000</v>
      </c>
      <c r="G1334" s="7">
        <f t="shared" si="183"/>
        <v>9000</v>
      </c>
      <c r="H1334" s="26"/>
      <c r="I1334" s="26">
        <f>G1334</f>
        <v>9000</v>
      </c>
      <c r="J1334" s="2"/>
      <c r="K1334" s="26"/>
      <c r="L1334" s="26"/>
    </row>
    <row r="1335" spans="1:12" ht="15" thickBot="1" x14ac:dyDescent="0.35">
      <c r="A1335" s="2"/>
      <c r="D1335" s="24" t="s">
        <v>0</v>
      </c>
      <c r="E1335" s="8"/>
      <c r="F1335" s="7"/>
      <c r="G1335" s="23">
        <f>G1330+G1331+G1332+G1333+G1334</f>
        <v>28700</v>
      </c>
      <c r="H1335" s="26"/>
      <c r="I1335" s="21">
        <f>I1328+I1320+I1321+I1322+I1323+I1324+I1325</f>
        <v>63200</v>
      </c>
      <c r="J1335" s="2"/>
      <c r="K1335" s="26"/>
      <c r="L1335" s="21">
        <f>I1335</f>
        <v>63200</v>
      </c>
    </row>
    <row r="1336" spans="1:12" ht="15" thickTop="1" x14ac:dyDescent="0.3">
      <c r="A1336" s="17"/>
      <c r="B1336" s="17"/>
      <c r="C1336" s="17"/>
      <c r="D1336" s="17"/>
      <c r="E1336" s="19"/>
      <c r="F1336" s="18"/>
      <c r="G1336" s="18"/>
      <c r="H1336" s="16"/>
      <c r="I1336" s="16"/>
      <c r="J1336" s="17"/>
      <c r="K1336" s="16"/>
      <c r="L1336" s="16"/>
    </row>
    <row r="1337" spans="1:12" x14ac:dyDescent="0.3">
      <c r="B1337" s="2">
        <v>259</v>
      </c>
      <c r="C1337" s="163" t="s">
        <v>657</v>
      </c>
      <c r="D1337" s="60" t="s">
        <v>1528</v>
      </c>
      <c r="H1337" s="26">
        <v>2000</v>
      </c>
      <c r="I1337" s="20">
        <f>H1337*6</f>
        <v>12000</v>
      </c>
      <c r="J1337" s="2"/>
      <c r="K1337" s="26"/>
      <c r="L1337" s="26"/>
    </row>
    <row r="1338" spans="1:12" x14ac:dyDescent="0.3">
      <c r="B1338" s="2">
        <v>260</v>
      </c>
      <c r="C1338" s="163" t="s">
        <v>1529</v>
      </c>
      <c r="D1338" s="60" t="s">
        <v>1530</v>
      </c>
      <c r="H1338" s="26">
        <v>2000</v>
      </c>
      <c r="I1338" s="20">
        <f t="shared" ref="I1338:I1340" si="184">H1338*6</f>
        <v>12000</v>
      </c>
      <c r="J1338" s="2"/>
      <c r="K1338" s="26"/>
      <c r="L1338" s="26"/>
    </row>
    <row r="1339" spans="1:12" x14ac:dyDescent="0.3">
      <c r="B1339" s="2">
        <v>261</v>
      </c>
      <c r="C1339" s="163" t="s">
        <v>1531</v>
      </c>
      <c r="D1339" s="60" t="s">
        <v>1532</v>
      </c>
      <c r="H1339" s="26">
        <v>2000</v>
      </c>
      <c r="I1339" s="20">
        <f t="shared" si="184"/>
        <v>12000</v>
      </c>
      <c r="J1339" s="2"/>
      <c r="K1339" s="26"/>
      <c r="L1339" s="26"/>
    </row>
    <row r="1340" spans="1:12" x14ac:dyDescent="0.3">
      <c r="B1340" s="2">
        <v>262</v>
      </c>
      <c r="C1340" s="163" t="s">
        <v>1533</v>
      </c>
      <c r="D1340" s="60" t="s">
        <v>1534</v>
      </c>
      <c r="H1340" s="26">
        <v>2000</v>
      </c>
      <c r="I1340" s="20">
        <f t="shared" si="184"/>
        <v>12000</v>
      </c>
      <c r="J1340" s="2"/>
      <c r="K1340" s="26"/>
      <c r="L1340" s="26"/>
    </row>
    <row r="1341" spans="1:12" x14ac:dyDescent="0.3">
      <c r="A1341" s="2"/>
      <c r="D1341" s="2" t="s">
        <v>16</v>
      </c>
      <c r="E1341" s="8">
        <v>4</v>
      </c>
      <c r="F1341" s="7">
        <v>1500</v>
      </c>
      <c r="G1341" s="7">
        <f t="shared" ref="G1341:G1346" si="185">E1341*F1341</f>
        <v>6000</v>
      </c>
      <c r="H1341" s="26"/>
      <c r="I1341" s="26">
        <f>G1341*6</f>
        <v>36000</v>
      </c>
      <c r="J1341" s="2"/>
      <c r="K1341" s="26"/>
      <c r="L1341" s="26"/>
    </row>
    <row r="1342" spans="1:12" x14ac:dyDescent="0.3">
      <c r="A1342" s="2"/>
      <c r="C1342" s="46"/>
      <c r="D1342" s="2" t="s">
        <v>15</v>
      </c>
      <c r="E1342" s="8">
        <v>4</v>
      </c>
      <c r="F1342" s="7">
        <v>500</v>
      </c>
      <c r="G1342" s="7">
        <f t="shared" si="185"/>
        <v>2000</v>
      </c>
      <c r="H1342" s="26"/>
      <c r="I1342" s="26">
        <f>G1342*6</f>
        <v>12000</v>
      </c>
      <c r="J1342" s="2"/>
      <c r="K1342" s="26"/>
      <c r="L1342" s="26"/>
    </row>
    <row r="1343" spans="1:12" x14ac:dyDescent="0.3">
      <c r="A1343" s="2"/>
      <c r="C1343" s="46"/>
      <c r="D1343" s="2" t="s">
        <v>56</v>
      </c>
      <c r="E1343" s="8">
        <v>4</v>
      </c>
      <c r="F1343" s="7">
        <v>200</v>
      </c>
      <c r="G1343" s="7">
        <f t="shared" si="185"/>
        <v>800</v>
      </c>
      <c r="H1343" s="2"/>
      <c r="I1343" s="26">
        <f>G1343*6</f>
        <v>4800</v>
      </c>
      <c r="J1343" s="2"/>
      <c r="K1343" s="26"/>
      <c r="L1343" s="26"/>
    </row>
    <row r="1344" spans="1:12" x14ac:dyDescent="0.3">
      <c r="A1344" s="2"/>
      <c r="C1344" s="46"/>
      <c r="D1344" s="2" t="s">
        <v>3</v>
      </c>
      <c r="E1344" s="8">
        <v>4</v>
      </c>
      <c r="F1344" s="7">
        <v>2000</v>
      </c>
      <c r="G1344" s="7">
        <f t="shared" si="185"/>
        <v>8000</v>
      </c>
      <c r="H1344" s="26"/>
      <c r="I1344" s="26">
        <f>G1344*6</f>
        <v>48000</v>
      </c>
      <c r="J1344" s="2"/>
      <c r="K1344" s="26"/>
      <c r="L1344" s="26"/>
    </row>
    <row r="1345" spans="1:12" x14ac:dyDescent="0.3">
      <c r="A1345" s="2"/>
      <c r="D1345" s="2" t="s">
        <v>14</v>
      </c>
      <c r="E1345" s="8">
        <v>4</v>
      </c>
      <c r="F1345" s="7">
        <v>17000</v>
      </c>
      <c r="G1345" s="7">
        <f t="shared" si="185"/>
        <v>68000</v>
      </c>
      <c r="H1345" s="26"/>
      <c r="I1345" s="26">
        <f>G1345</f>
        <v>68000</v>
      </c>
      <c r="J1345" s="2"/>
      <c r="K1345" s="26"/>
      <c r="L1345" s="26"/>
    </row>
    <row r="1346" spans="1:12" x14ac:dyDescent="0.3">
      <c r="A1346" s="2"/>
      <c r="D1346" s="2" t="s">
        <v>10</v>
      </c>
      <c r="E1346" s="8">
        <v>4</v>
      </c>
      <c r="F1346" s="7">
        <v>9000</v>
      </c>
      <c r="G1346" s="7">
        <f t="shared" si="185"/>
        <v>36000</v>
      </c>
      <c r="H1346" s="26"/>
      <c r="I1346" s="26">
        <f>G1346</f>
        <v>36000</v>
      </c>
      <c r="J1346" s="2"/>
      <c r="K1346" s="26"/>
      <c r="L1346" s="26"/>
    </row>
    <row r="1347" spans="1:12" ht="15" thickBot="1" x14ac:dyDescent="0.35">
      <c r="A1347" s="2"/>
      <c r="D1347" s="24" t="s">
        <v>0</v>
      </c>
      <c r="E1347" s="8"/>
      <c r="F1347" s="7"/>
      <c r="G1347" s="23">
        <f>G1342+G1343+G1344+G1345+G1346</f>
        <v>114800</v>
      </c>
      <c r="H1347" s="26"/>
      <c r="I1347" s="21">
        <f>I1337+I1338+I1339+I1340+I1341+I1342+I1343+I1344+I1345+I1346</f>
        <v>252800</v>
      </c>
      <c r="J1347" s="2"/>
      <c r="K1347" s="26"/>
      <c r="L1347" s="21">
        <f>I1347</f>
        <v>252800</v>
      </c>
    </row>
    <row r="1348" spans="1:12" ht="15" thickTop="1" x14ac:dyDescent="0.3">
      <c r="A1348" s="17"/>
      <c r="B1348" s="17"/>
      <c r="C1348" s="17"/>
      <c r="D1348" s="17"/>
      <c r="E1348" s="19"/>
      <c r="F1348" s="18"/>
      <c r="G1348" s="18"/>
      <c r="H1348" s="16"/>
      <c r="I1348" s="16"/>
      <c r="J1348" s="17"/>
      <c r="K1348" s="16"/>
      <c r="L1348" s="16"/>
    </row>
    <row r="1349" spans="1:12" x14ac:dyDescent="0.3">
      <c r="B1349" s="2">
        <v>263</v>
      </c>
      <c r="C1349" s="163" t="s">
        <v>1535</v>
      </c>
      <c r="D1349" s="60" t="s">
        <v>1536</v>
      </c>
      <c r="H1349" s="26">
        <v>2000</v>
      </c>
      <c r="I1349" s="20">
        <f>H1349*6</f>
        <v>12000</v>
      </c>
      <c r="J1349" s="2"/>
      <c r="K1349" s="26"/>
      <c r="L1349" s="26"/>
    </row>
    <row r="1350" spans="1:12" x14ac:dyDescent="0.3">
      <c r="A1350" s="2"/>
      <c r="D1350" s="2" t="s">
        <v>16</v>
      </c>
      <c r="E1350" s="8">
        <v>1</v>
      </c>
      <c r="F1350" s="7">
        <v>1500</v>
      </c>
      <c r="G1350" s="7">
        <f t="shared" ref="G1350:G1355" si="186">E1350*F1350</f>
        <v>1500</v>
      </c>
      <c r="H1350" s="26"/>
      <c r="I1350" s="26">
        <f>G1350*6</f>
        <v>9000</v>
      </c>
      <c r="J1350" s="2"/>
      <c r="K1350" s="26"/>
      <c r="L1350" s="26"/>
    </row>
    <row r="1351" spans="1:12" x14ac:dyDescent="0.3">
      <c r="A1351" s="2"/>
      <c r="C1351" s="46"/>
      <c r="D1351" s="2" t="s">
        <v>15</v>
      </c>
      <c r="E1351" s="8">
        <v>1</v>
      </c>
      <c r="F1351" s="7">
        <v>500</v>
      </c>
      <c r="G1351" s="7">
        <f t="shared" si="186"/>
        <v>500</v>
      </c>
      <c r="H1351" s="26"/>
      <c r="I1351" s="26">
        <f>G1351*6</f>
        <v>3000</v>
      </c>
      <c r="J1351" s="2"/>
      <c r="K1351" s="26"/>
      <c r="L1351" s="26"/>
    </row>
    <row r="1352" spans="1:12" x14ac:dyDescent="0.3">
      <c r="A1352" s="2"/>
      <c r="C1352" s="46"/>
      <c r="D1352" s="2" t="s">
        <v>56</v>
      </c>
      <c r="E1352" s="8">
        <v>1</v>
      </c>
      <c r="F1352" s="7">
        <v>200</v>
      </c>
      <c r="G1352" s="7">
        <f t="shared" si="186"/>
        <v>200</v>
      </c>
      <c r="H1352" s="2"/>
      <c r="I1352" s="26">
        <f>G1352*6</f>
        <v>1200</v>
      </c>
      <c r="J1352" s="2"/>
      <c r="K1352" s="26"/>
      <c r="L1352" s="26"/>
    </row>
    <row r="1353" spans="1:12" x14ac:dyDescent="0.3">
      <c r="A1353" s="2"/>
      <c r="C1353" s="46"/>
      <c r="D1353" s="2" t="s">
        <v>3</v>
      </c>
      <c r="E1353" s="8">
        <v>1</v>
      </c>
      <c r="F1353" s="7">
        <v>2000</v>
      </c>
      <c r="G1353" s="7">
        <f t="shared" si="186"/>
        <v>2000</v>
      </c>
      <c r="H1353" s="26"/>
      <c r="I1353" s="26">
        <f>G1353*6</f>
        <v>12000</v>
      </c>
      <c r="J1353" s="2"/>
      <c r="K1353" s="26"/>
      <c r="L1353" s="26"/>
    </row>
    <row r="1354" spans="1:12" x14ac:dyDescent="0.3">
      <c r="A1354" s="2"/>
      <c r="D1354" s="2" t="s">
        <v>14</v>
      </c>
      <c r="E1354" s="8">
        <v>1</v>
      </c>
      <c r="F1354" s="7">
        <v>17000</v>
      </c>
      <c r="G1354" s="7">
        <f t="shared" si="186"/>
        <v>17000</v>
      </c>
      <c r="H1354" s="26"/>
      <c r="I1354" s="26">
        <f>G1354</f>
        <v>17000</v>
      </c>
      <c r="J1354" s="2"/>
      <c r="K1354" s="26"/>
      <c r="L1354" s="26"/>
    </row>
    <row r="1355" spans="1:12" x14ac:dyDescent="0.3">
      <c r="A1355" s="2"/>
      <c r="D1355" s="2" t="s">
        <v>10</v>
      </c>
      <c r="E1355" s="8">
        <v>1</v>
      </c>
      <c r="F1355" s="7">
        <v>9000</v>
      </c>
      <c r="G1355" s="7">
        <f t="shared" si="186"/>
        <v>9000</v>
      </c>
      <c r="H1355" s="26"/>
      <c r="I1355" s="26">
        <f>G1355</f>
        <v>9000</v>
      </c>
      <c r="J1355" s="2"/>
      <c r="K1355" s="26"/>
      <c r="L1355" s="26"/>
    </row>
    <row r="1356" spans="1:12" ht="15" thickBot="1" x14ac:dyDescent="0.35">
      <c r="A1356" s="2"/>
      <c r="D1356" s="24" t="s">
        <v>0</v>
      </c>
      <c r="E1356" s="8"/>
      <c r="F1356" s="7"/>
      <c r="G1356" s="23">
        <f>G1351+G1352+G1353+G1354+G1355</f>
        <v>28700</v>
      </c>
      <c r="H1356" s="26"/>
      <c r="I1356" s="21">
        <f>I1349+I1350+I1351+I1352+I1353+I1354+I1355</f>
        <v>63200</v>
      </c>
      <c r="J1356" s="2"/>
      <c r="K1356" s="26"/>
      <c r="L1356" s="21">
        <f>I1356</f>
        <v>63200</v>
      </c>
    </row>
    <row r="1357" spans="1:12" ht="15" thickTop="1" x14ac:dyDescent="0.3">
      <c r="A1357" s="17"/>
      <c r="B1357" s="17"/>
      <c r="C1357" s="17"/>
      <c r="D1357" s="17"/>
      <c r="E1357" s="19"/>
      <c r="F1357" s="18"/>
      <c r="G1357" s="18"/>
      <c r="H1357" s="16"/>
      <c r="I1357" s="16"/>
      <c r="J1357" s="17"/>
      <c r="K1357" s="16"/>
      <c r="L1357" s="16"/>
    </row>
    <row r="1358" spans="1:12" x14ac:dyDescent="0.3">
      <c r="B1358" s="2">
        <v>264</v>
      </c>
      <c r="C1358" s="163" t="s">
        <v>658</v>
      </c>
      <c r="D1358" s="60" t="s">
        <v>1537</v>
      </c>
      <c r="H1358" s="26">
        <v>2000</v>
      </c>
      <c r="I1358" s="20">
        <f>H1358*6</f>
        <v>12000</v>
      </c>
      <c r="J1358" s="2"/>
      <c r="K1358" s="26"/>
      <c r="L1358" s="26"/>
    </row>
    <row r="1359" spans="1:12" x14ac:dyDescent="0.3">
      <c r="A1359" s="2"/>
      <c r="D1359" s="2" t="s">
        <v>16</v>
      </c>
      <c r="E1359" s="8">
        <v>1</v>
      </c>
      <c r="F1359" s="7">
        <v>1500</v>
      </c>
      <c r="G1359" s="7">
        <f t="shared" ref="G1359:G1364" si="187">E1359*F1359</f>
        <v>1500</v>
      </c>
      <c r="H1359" s="26"/>
      <c r="I1359" s="26">
        <f>G1359*6</f>
        <v>9000</v>
      </c>
      <c r="J1359" s="2"/>
      <c r="K1359" s="26"/>
      <c r="L1359" s="26"/>
    </row>
    <row r="1360" spans="1:12" x14ac:dyDescent="0.3">
      <c r="A1360" s="2"/>
      <c r="C1360" s="46"/>
      <c r="D1360" s="2" t="s">
        <v>15</v>
      </c>
      <c r="E1360" s="8">
        <v>1</v>
      </c>
      <c r="F1360" s="7">
        <v>500</v>
      </c>
      <c r="G1360" s="7">
        <f t="shared" si="187"/>
        <v>500</v>
      </c>
      <c r="H1360" s="26"/>
      <c r="I1360" s="26">
        <f>G1360*6</f>
        <v>3000</v>
      </c>
      <c r="J1360" s="2"/>
      <c r="K1360" s="26"/>
      <c r="L1360" s="26"/>
    </row>
    <row r="1361" spans="1:12" x14ac:dyDescent="0.3">
      <c r="A1361" s="2"/>
      <c r="C1361" s="46"/>
      <c r="D1361" s="2" t="s">
        <v>56</v>
      </c>
      <c r="E1361" s="8">
        <v>1</v>
      </c>
      <c r="F1361" s="7">
        <v>200</v>
      </c>
      <c r="G1361" s="7">
        <f t="shared" si="187"/>
        <v>200</v>
      </c>
      <c r="H1361" s="2"/>
      <c r="I1361" s="26">
        <f>G1361*6</f>
        <v>1200</v>
      </c>
      <c r="J1361" s="2"/>
      <c r="K1361" s="26"/>
      <c r="L1361" s="26"/>
    </row>
    <row r="1362" spans="1:12" x14ac:dyDescent="0.3">
      <c r="A1362" s="2"/>
      <c r="C1362" s="46"/>
      <c r="D1362" s="2" t="s">
        <v>3</v>
      </c>
      <c r="E1362" s="8">
        <v>1</v>
      </c>
      <c r="F1362" s="7">
        <v>2000</v>
      </c>
      <c r="G1362" s="7">
        <f t="shared" si="187"/>
        <v>2000</v>
      </c>
      <c r="H1362" s="26"/>
      <c r="I1362" s="26">
        <f>G1362*6</f>
        <v>12000</v>
      </c>
      <c r="J1362" s="2"/>
      <c r="K1362" s="26"/>
      <c r="L1362" s="26"/>
    </row>
    <row r="1363" spans="1:12" x14ac:dyDescent="0.3">
      <c r="A1363" s="2"/>
      <c r="D1363" s="2" t="s">
        <v>14</v>
      </c>
      <c r="E1363" s="8">
        <v>1</v>
      </c>
      <c r="F1363" s="7">
        <v>17000</v>
      </c>
      <c r="G1363" s="7">
        <f t="shared" si="187"/>
        <v>17000</v>
      </c>
      <c r="H1363" s="26"/>
      <c r="I1363" s="26">
        <f>G1363</f>
        <v>17000</v>
      </c>
      <c r="J1363" s="2"/>
      <c r="K1363" s="26"/>
      <c r="L1363" s="26"/>
    </row>
    <row r="1364" spans="1:12" x14ac:dyDescent="0.3">
      <c r="A1364" s="2"/>
      <c r="D1364" s="2" t="s">
        <v>10</v>
      </c>
      <c r="E1364" s="8">
        <v>1</v>
      </c>
      <c r="F1364" s="7">
        <v>9000</v>
      </c>
      <c r="G1364" s="7">
        <f t="shared" si="187"/>
        <v>9000</v>
      </c>
      <c r="H1364" s="26"/>
      <c r="I1364" s="26">
        <f>G1364</f>
        <v>9000</v>
      </c>
      <c r="J1364" s="2"/>
      <c r="K1364" s="26"/>
      <c r="L1364" s="26"/>
    </row>
    <row r="1365" spans="1:12" ht="15" thickBot="1" x14ac:dyDescent="0.35">
      <c r="A1365" s="2"/>
      <c r="D1365" s="24" t="s">
        <v>0</v>
      </c>
      <c r="E1365" s="8"/>
      <c r="F1365" s="7"/>
      <c r="G1365" s="23">
        <f>G1360+G1361+G1362+G1363+G1364</f>
        <v>28700</v>
      </c>
      <c r="H1365" s="26"/>
      <c r="I1365" s="21">
        <f>I1358+I1350+I1351+I1352+I1353+I1354+I1355</f>
        <v>63200</v>
      </c>
      <c r="J1365" s="2"/>
      <c r="K1365" s="26"/>
      <c r="L1365" s="21">
        <f>I1365</f>
        <v>63200</v>
      </c>
    </row>
    <row r="1366" spans="1:12" ht="15" thickTop="1" x14ac:dyDescent="0.3">
      <c r="A1366" s="17"/>
      <c r="B1366" s="17"/>
      <c r="C1366" s="17"/>
      <c r="D1366" s="17"/>
      <c r="E1366" s="19"/>
      <c r="F1366" s="18"/>
      <c r="G1366" s="18"/>
      <c r="H1366" s="16"/>
      <c r="I1366" s="16"/>
      <c r="J1366" s="17"/>
      <c r="K1366" s="16"/>
      <c r="L1366" s="16"/>
    </row>
    <row r="1367" spans="1:12" x14ac:dyDescent="0.3">
      <c r="B1367" s="2">
        <v>265</v>
      </c>
      <c r="C1367" s="163" t="s">
        <v>659</v>
      </c>
      <c r="D1367" s="60" t="s">
        <v>1538</v>
      </c>
      <c r="H1367" s="26">
        <v>2000</v>
      </c>
      <c r="I1367" s="20">
        <f>H1367*6</f>
        <v>12000</v>
      </c>
      <c r="J1367" s="2"/>
      <c r="K1367" s="26"/>
      <c r="L1367" s="26"/>
    </row>
    <row r="1368" spans="1:12" x14ac:dyDescent="0.3">
      <c r="A1368" s="2"/>
      <c r="D1368" s="2" t="s">
        <v>16</v>
      </c>
      <c r="E1368" s="8">
        <v>1</v>
      </c>
      <c r="F1368" s="7">
        <v>1500</v>
      </c>
      <c r="G1368" s="7">
        <f t="shared" ref="G1368:G1373" si="188">E1368*F1368</f>
        <v>1500</v>
      </c>
      <c r="H1368" s="26"/>
      <c r="I1368" s="26">
        <f>G1368*6</f>
        <v>9000</v>
      </c>
      <c r="J1368" s="2"/>
      <c r="K1368" s="26"/>
      <c r="L1368" s="26"/>
    </row>
    <row r="1369" spans="1:12" x14ac:dyDescent="0.3">
      <c r="A1369" s="2"/>
      <c r="C1369" s="46"/>
      <c r="D1369" s="2" t="s">
        <v>15</v>
      </c>
      <c r="E1369" s="8">
        <v>1</v>
      </c>
      <c r="F1369" s="7">
        <v>500</v>
      </c>
      <c r="G1369" s="7">
        <f t="shared" si="188"/>
        <v>500</v>
      </c>
      <c r="H1369" s="26"/>
      <c r="I1369" s="26">
        <f>G1369*6</f>
        <v>3000</v>
      </c>
      <c r="J1369" s="2"/>
      <c r="K1369" s="26"/>
      <c r="L1369" s="26"/>
    </row>
    <row r="1370" spans="1:12" x14ac:dyDescent="0.3">
      <c r="A1370" s="2"/>
      <c r="C1370" s="46"/>
      <c r="D1370" s="2" t="s">
        <v>56</v>
      </c>
      <c r="E1370" s="8">
        <v>1</v>
      </c>
      <c r="F1370" s="7">
        <v>200</v>
      </c>
      <c r="G1370" s="7">
        <f t="shared" si="188"/>
        <v>200</v>
      </c>
      <c r="H1370" s="2"/>
      <c r="I1370" s="26">
        <f>G1370*6</f>
        <v>1200</v>
      </c>
      <c r="J1370" s="2"/>
      <c r="K1370" s="26"/>
      <c r="L1370" s="26"/>
    </row>
    <row r="1371" spans="1:12" x14ac:dyDescent="0.3">
      <c r="A1371" s="2"/>
      <c r="C1371" s="46"/>
      <c r="D1371" s="2" t="s">
        <v>3</v>
      </c>
      <c r="E1371" s="8">
        <v>1</v>
      </c>
      <c r="F1371" s="7">
        <v>2000</v>
      </c>
      <c r="G1371" s="7">
        <f t="shared" si="188"/>
        <v>2000</v>
      </c>
      <c r="H1371" s="26"/>
      <c r="I1371" s="26">
        <f>G1371*6</f>
        <v>12000</v>
      </c>
      <c r="J1371" s="2"/>
      <c r="K1371" s="26"/>
      <c r="L1371" s="26"/>
    </row>
    <row r="1372" spans="1:12" x14ac:dyDescent="0.3">
      <c r="A1372" s="2"/>
      <c r="D1372" s="2" t="s">
        <v>79</v>
      </c>
      <c r="E1372" s="8">
        <v>1</v>
      </c>
      <c r="F1372" s="7">
        <v>17000</v>
      </c>
      <c r="G1372" s="7">
        <f t="shared" si="188"/>
        <v>17000</v>
      </c>
      <c r="H1372" s="26"/>
      <c r="I1372" s="26">
        <f>G1372</f>
        <v>17000</v>
      </c>
      <c r="J1372" s="2"/>
      <c r="K1372" s="26"/>
      <c r="L1372" s="26"/>
    </row>
    <row r="1373" spans="1:12" x14ac:dyDescent="0.3">
      <c r="A1373" s="2"/>
      <c r="D1373" s="2" t="s">
        <v>10</v>
      </c>
      <c r="E1373" s="8">
        <v>1</v>
      </c>
      <c r="F1373" s="7">
        <v>9000</v>
      </c>
      <c r="G1373" s="7">
        <f t="shared" si="188"/>
        <v>9000</v>
      </c>
      <c r="H1373" s="26"/>
      <c r="I1373" s="26">
        <f>G1373</f>
        <v>9000</v>
      </c>
      <c r="J1373" s="2"/>
      <c r="K1373" s="26"/>
      <c r="L1373" s="26"/>
    </row>
    <row r="1374" spans="1:12" ht="15" thickBot="1" x14ac:dyDescent="0.35">
      <c r="A1374" s="2"/>
      <c r="D1374" s="24" t="s">
        <v>0</v>
      </c>
      <c r="E1374" s="8"/>
      <c r="F1374" s="7"/>
      <c r="G1374" s="23">
        <f>G1369+G1370+G1371+G1372+G1373</f>
        <v>28700</v>
      </c>
      <c r="H1374" s="26"/>
      <c r="I1374" s="21">
        <f>I1367+I1368+I1369+I1370+I1371+I1372+I1373</f>
        <v>63200</v>
      </c>
      <c r="J1374" s="2"/>
      <c r="K1374" s="26"/>
      <c r="L1374" s="21">
        <f>I1374</f>
        <v>63200</v>
      </c>
    </row>
    <row r="1375" spans="1:12" ht="15" thickTop="1" x14ac:dyDescent="0.3">
      <c r="A1375" s="17"/>
      <c r="B1375" s="17"/>
      <c r="C1375" s="17"/>
      <c r="D1375" s="17"/>
      <c r="E1375" s="19"/>
      <c r="F1375" s="18"/>
      <c r="G1375" s="18"/>
      <c r="H1375" s="16"/>
      <c r="I1375" s="16"/>
      <c r="J1375" s="17"/>
      <c r="K1375" s="16"/>
      <c r="L1375" s="16"/>
    </row>
    <row r="1376" spans="1:12" x14ac:dyDescent="0.3">
      <c r="B1376" s="2">
        <v>266</v>
      </c>
      <c r="C1376" s="163" t="s">
        <v>660</v>
      </c>
      <c r="D1376" s="60" t="s">
        <v>1539</v>
      </c>
      <c r="H1376" s="26">
        <v>2000</v>
      </c>
      <c r="I1376" s="20">
        <f>H1376*6</f>
        <v>12000</v>
      </c>
      <c r="J1376" s="2"/>
      <c r="K1376" s="26"/>
      <c r="L1376" s="26"/>
    </row>
    <row r="1377" spans="1:12" x14ac:dyDescent="0.3">
      <c r="A1377" s="2"/>
      <c r="D1377" s="2" t="s">
        <v>16</v>
      </c>
      <c r="E1377" s="8">
        <v>1</v>
      </c>
      <c r="F1377" s="7">
        <v>1500</v>
      </c>
      <c r="G1377" s="7">
        <f t="shared" ref="G1377:G1382" si="189">E1377*F1377</f>
        <v>1500</v>
      </c>
      <c r="H1377" s="26"/>
      <c r="I1377" s="26">
        <f>G1377*6</f>
        <v>9000</v>
      </c>
      <c r="J1377" s="2"/>
      <c r="K1377" s="26"/>
      <c r="L1377" s="26"/>
    </row>
    <row r="1378" spans="1:12" x14ac:dyDescent="0.3">
      <c r="A1378" s="2"/>
      <c r="C1378" s="46"/>
      <c r="D1378" s="2" t="s">
        <v>15</v>
      </c>
      <c r="E1378" s="8">
        <v>1</v>
      </c>
      <c r="F1378" s="7">
        <v>500</v>
      </c>
      <c r="G1378" s="7">
        <f t="shared" si="189"/>
        <v>500</v>
      </c>
      <c r="H1378" s="26"/>
      <c r="I1378" s="26">
        <f>G1378*6</f>
        <v>3000</v>
      </c>
      <c r="J1378" s="2"/>
      <c r="K1378" s="26"/>
      <c r="L1378" s="26"/>
    </row>
    <row r="1379" spans="1:12" x14ac:dyDescent="0.3">
      <c r="A1379" s="2"/>
      <c r="C1379" s="46"/>
      <c r="D1379" s="2" t="s">
        <v>56</v>
      </c>
      <c r="E1379" s="8">
        <v>1</v>
      </c>
      <c r="F1379" s="7">
        <v>200</v>
      </c>
      <c r="G1379" s="7">
        <f t="shared" si="189"/>
        <v>200</v>
      </c>
      <c r="H1379" s="2"/>
      <c r="I1379" s="26">
        <f>G1379*6</f>
        <v>1200</v>
      </c>
      <c r="J1379" s="2"/>
      <c r="K1379" s="26"/>
      <c r="L1379" s="26"/>
    </row>
    <row r="1380" spans="1:12" x14ac:dyDescent="0.3">
      <c r="A1380" s="2"/>
      <c r="C1380" s="46"/>
      <c r="D1380" s="2" t="s">
        <v>3</v>
      </c>
      <c r="E1380" s="8">
        <v>1</v>
      </c>
      <c r="F1380" s="7">
        <v>2000</v>
      </c>
      <c r="G1380" s="7">
        <f t="shared" si="189"/>
        <v>2000</v>
      </c>
      <c r="H1380" s="26"/>
      <c r="I1380" s="26">
        <f>G1380*6</f>
        <v>12000</v>
      </c>
      <c r="J1380" s="2"/>
      <c r="K1380" s="26"/>
      <c r="L1380" s="26"/>
    </row>
    <row r="1381" spans="1:12" x14ac:dyDescent="0.3">
      <c r="A1381" s="2"/>
      <c r="D1381" s="2" t="s">
        <v>14</v>
      </c>
      <c r="E1381" s="8">
        <v>1</v>
      </c>
      <c r="F1381" s="7">
        <v>17000</v>
      </c>
      <c r="G1381" s="7">
        <f t="shared" si="189"/>
        <v>17000</v>
      </c>
      <c r="H1381" s="26"/>
      <c r="I1381" s="26">
        <f>G1381</f>
        <v>17000</v>
      </c>
      <c r="J1381" s="2"/>
      <c r="K1381" s="26"/>
      <c r="L1381" s="26"/>
    </row>
    <row r="1382" spans="1:12" x14ac:dyDescent="0.3">
      <c r="A1382" s="2"/>
      <c r="D1382" s="2" t="s">
        <v>10</v>
      </c>
      <c r="E1382" s="8">
        <v>1</v>
      </c>
      <c r="F1382" s="7">
        <v>9000</v>
      </c>
      <c r="G1382" s="7">
        <f t="shared" si="189"/>
        <v>9000</v>
      </c>
      <c r="H1382" s="26"/>
      <c r="I1382" s="26">
        <f>G1382</f>
        <v>9000</v>
      </c>
      <c r="J1382" s="2"/>
      <c r="K1382" s="26"/>
      <c r="L1382" s="26"/>
    </row>
    <row r="1383" spans="1:12" ht="15" thickBot="1" x14ac:dyDescent="0.35">
      <c r="A1383" s="2"/>
      <c r="D1383" s="24" t="s">
        <v>0</v>
      </c>
      <c r="E1383" s="8"/>
      <c r="F1383" s="7"/>
      <c r="G1383" s="23">
        <f>G1378+G1379+G1380+G1381+G1382</f>
        <v>28700</v>
      </c>
      <c r="H1383" s="26"/>
      <c r="I1383" s="21">
        <f>I1376+I1368+I1369+I1370+I1371+I1372+I1373</f>
        <v>63200</v>
      </c>
      <c r="J1383" s="2"/>
      <c r="K1383" s="26"/>
      <c r="L1383" s="21">
        <f>I1383</f>
        <v>63200</v>
      </c>
    </row>
    <row r="1384" spans="1:12" ht="15" thickTop="1" x14ac:dyDescent="0.3">
      <c r="A1384" s="17"/>
      <c r="B1384" s="17"/>
      <c r="C1384" s="17"/>
      <c r="D1384" s="17"/>
      <c r="E1384" s="19"/>
      <c r="F1384" s="18"/>
      <c r="G1384" s="18"/>
      <c r="H1384" s="16"/>
      <c r="I1384" s="16"/>
      <c r="J1384" s="17"/>
      <c r="K1384" s="16"/>
      <c r="L1384" s="16"/>
    </row>
    <row r="1385" spans="1:12" x14ac:dyDescent="0.3">
      <c r="B1385" s="2">
        <v>267</v>
      </c>
      <c r="C1385" s="163" t="s">
        <v>661</v>
      </c>
      <c r="D1385" s="60" t="s">
        <v>1540</v>
      </c>
      <c r="H1385" s="26">
        <v>2000</v>
      </c>
      <c r="I1385" s="20">
        <f>H1385*6</f>
        <v>12000</v>
      </c>
      <c r="J1385" s="2"/>
      <c r="K1385" s="26"/>
      <c r="L1385" s="26"/>
    </row>
    <row r="1386" spans="1:12" x14ac:dyDescent="0.3">
      <c r="A1386" s="2"/>
      <c r="D1386" s="2" t="s">
        <v>16</v>
      </c>
      <c r="E1386" s="8">
        <v>1</v>
      </c>
      <c r="F1386" s="7">
        <v>1500</v>
      </c>
      <c r="G1386" s="7">
        <f t="shared" ref="G1386:G1391" si="190">E1386*F1386</f>
        <v>1500</v>
      </c>
      <c r="H1386" s="26"/>
      <c r="I1386" s="26">
        <f>G1386*6</f>
        <v>9000</v>
      </c>
      <c r="J1386" s="2"/>
      <c r="K1386" s="26"/>
      <c r="L1386" s="26"/>
    </row>
    <row r="1387" spans="1:12" x14ac:dyDescent="0.3">
      <c r="A1387" s="2"/>
      <c r="C1387" s="46"/>
      <c r="D1387" s="2" t="s">
        <v>309</v>
      </c>
      <c r="E1387" s="8">
        <v>1</v>
      </c>
      <c r="F1387" s="7">
        <v>500</v>
      </c>
      <c r="G1387" s="7">
        <f t="shared" si="190"/>
        <v>500</v>
      </c>
      <c r="H1387" s="26"/>
      <c r="I1387" s="26">
        <f>G1387*6</f>
        <v>3000</v>
      </c>
      <c r="J1387" s="2"/>
      <c r="K1387" s="26"/>
      <c r="L1387" s="26"/>
    </row>
    <row r="1388" spans="1:12" x14ac:dyDescent="0.3">
      <c r="A1388" s="2"/>
      <c r="C1388" s="46"/>
      <c r="D1388" s="2" t="s">
        <v>56</v>
      </c>
      <c r="E1388" s="8">
        <v>1</v>
      </c>
      <c r="F1388" s="7">
        <v>200</v>
      </c>
      <c r="G1388" s="7">
        <f t="shared" si="190"/>
        <v>200</v>
      </c>
      <c r="H1388" s="2"/>
      <c r="I1388" s="26">
        <f>G1388*6</f>
        <v>1200</v>
      </c>
      <c r="J1388" s="2"/>
      <c r="K1388" s="26"/>
      <c r="L1388" s="26"/>
    </row>
    <row r="1389" spans="1:12" x14ac:dyDescent="0.3">
      <c r="A1389" s="2"/>
      <c r="C1389" s="46"/>
      <c r="D1389" s="2" t="s">
        <v>3</v>
      </c>
      <c r="E1389" s="8">
        <v>1</v>
      </c>
      <c r="F1389" s="7">
        <v>2000</v>
      </c>
      <c r="G1389" s="7">
        <f t="shared" si="190"/>
        <v>2000</v>
      </c>
      <c r="H1389" s="26"/>
      <c r="I1389" s="26">
        <f>G1389*6</f>
        <v>12000</v>
      </c>
      <c r="J1389" s="2"/>
      <c r="K1389" s="26"/>
      <c r="L1389" s="26"/>
    </row>
    <row r="1390" spans="1:12" x14ac:dyDescent="0.3">
      <c r="A1390" s="2"/>
      <c r="D1390" s="2" t="s">
        <v>79</v>
      </c>
      <c r="E1390" s="8">
        <v>1</v>
      </c>
      <c r="F1390" s="7">
        <v>17000</v>
      </c>
      <c r="G1390" s="7">
        <f t="shared" si="190"/>
        <v>17000</v>
      </c>
      <c r="H1390" s="26"/>
      <c r="I1390" s="26">
        <f>G1390</f>
        <v>17000</v>
      </c>
      <c r="J1390" s="2"/>
      <c r="K1390" s="26"/>
      <c r="L1390" s="26"/>
    </row>
    <row r="1391" spans="1:12" x14ac:dyDescent="0.3">
      <c r="A1391" s="2"/>
      <c r="D1391" s="2" t="s">
        <v>10</v>
      </c>
      <c r="E1391" s="8">
        <v>1</v>
      </c>
      <c r="F1391" s="7">
        <v>9000</v>
      </c>
      <c r="G1391" s="7">
        <f t="shared" si="190"/>
        <v>9000</v>
      </c>
      <c r="H1391" s="26"/>
      <c r="I1391" s="26">
        <f>G1391</f>
        <v>9000</v>
      </c>
      <c r="J1391" s="2"/>
      <c r="K1391" s="26"/>
      <c r="L1391" s="26"/>
    </row>
    <row r="1392" spans="1:12" ht="15" thickBot="1" x14ac:dyDescent="0.35">
      <c r="A1392" s="2"/>
      <c r="D1392" s="24" t="s">
        <v>0</v>
      </c>
      <c r="E1392" s="8"/>
      <c r="F1392" s="7"/>
      <c r="G1392" s="23">
        <f>G1387+G1388+G1389+G1390+G1391</f>
        <v>28700</v>
      </c>
      <c r="H1392" s="26"/>
      <c r="I1392" s="21">
        <f>I1385+I1377+I1378+I1379+I1380+I1381+I1382</f>
        <v>63200</v>
      </c>
      <c r="J1392" s="2"/>
      <c r="K1392" s="26"/>
      <c r="L1392" s="21">
        <f>I1392</f>
        <v>63200</v>
      </c>
    </row>
    <row r="1393" spans="1:12" ht="15" thickTop="1" x14ac:dyDescent="0.3">
      <c r="A1393" s="17"/>
      <c r="B1393" s="17"/>
      <c r="C1393" s="17"/>
      <c r="D1393" s="17"/>
      <c r="E1393" s="19"/>
      <c r="F1393" s="18"/>
      <c r="G1393" s="18"/>
      <c r="H1393" s="16"/>
      <c r="I1393" s="16"/>
      <c r="J1393" s="17"/>
      <c r="K1393" s="16"/>
      <c r="L1393" s="16"/>
    </row>
    <row r="1394" spans="1:12" x14ac:dyDescent="0.3">
      <c r="A1394" s="2"/>
      <c r="B1394" s="2">
        <v>268</v>
      </c>
      <c r="C1394" s="163" t="s">
        <v>662</v>
      </c>
      <c r="D1394" s="60" t="s">
        <v>1541</v>
      </c>
      <c r="H1394" s="26">
        <v>2000</v>
      </c>
      <c r="I1394" s="20">
        <f>H1394*6</f>
        <v>12000</v>
      </c>
      <c r="J1394" s="2"/>
      <c r="K1394" s="26"/>
      <c r="L1394" s="26"/>
    </row>
    <row r="1395" spans="1:12" x14ac:dyDescent="0.3">
      <c r="A1395" s="2"/>
      <c r="D1395" s="2" t="s">
        <v>16</v>
      </c>
      <c r="E1395" s="8">
        <v>1</v>
      </c>
      <c r="F1395" s="7">
        <v>1500</v>
      </c>
      <c r="G1395" s="7">
        <f t="shared" ref="G1395:G1400" si="191">E1395*F1395</f>
        <v>1500</v>
      </c>
      <c r="H1395" s="26"/>
      <c r="I1395" s="26">
        <f>G1395*6</f>
        <v>9000</v>
      </c>
      <c r="J1395" s="2"/>
      <c r="K1395" s="26"/>
      <c r="L1395" s="26"/>
    </row>
    <row r="1396" spans="1:12" x14ac:dyDescent="0.3">
      <c r="A1396" s="2"/>
      <c r="C1396" s="46"/>
      <c r="D1396" s="2" t="s">
        <v>309</v>
      </c>
      <c r="E1396" s="8">
        <v>1</v>
      </c>
      <c r="F1396" s="7">
        <v>500</v>
      </c>
      <c r="G1396" s="7">
        <f t="shared" si="191"/>
        <v>500</v>
      </c>
      <c r="H1396" s="26"/>
      <c r="I1396" s="26">
        <f>G1396*6</f>
        <v>3000</v>
      </c>
      <c r="J1396" s="2"/>
      <c r="K1396" s="26"/>
      <c r="L1396" s="26"/>
    </row>
    <row r="1397" spans="1:12" x14ac:dyDescent="0.3">
      <c r="A1397" s="2"/>
      <c r="C1397" s="46"/>
      <c r="D1397" s="2" t="s">
        <v>56</v>
      </c>
      <c r="E1397" s="8">
        <v>1</v>
      </c>
      <c r="F1397" s="7">
        <v>200</v>
      </c>
      <c r="G1397" s="7">
        <f t="shared" si="191"/>
        <v>200</v>
      </c>
      <c r="H1397" s="2"/>
      <c r="I1397" s="26">
        <f>G1397*6</f>
        <v>1200</v>
      </c>
      <c r="J1397" s="2"/>
      <c r="K1397" s="26"/>
      <c r="L1397" s="26"/>
    </row>
    <row r="1398" spans="1:12" x14ac:dyDescent="0.3">
      <c r="A1398" s="2"/>
      <c r="C1398" s="46"/>
      <c r="D1398" s="2" t="s">
        <v>3</v>
      </c>
      <c r="E1398" s="8">
        <v>1</v>
      </c>
      <c r="F1398" s="7">
        <v>2000</v>
      </c>
      <c r="G1398" s="7">
        <f t="shared" si="191"/>
        <v>2000</v>
      </c>
      <c r="H1398" s="26"/>
      <c r="I1398" s="26">
        <f>G1398*6</f>
        <v>12000</v>
      </c>
      <c r="J1398" s="2"/>
      <c r="K1398" s="26"/>
      <c r="L1398" s="26"/>
    </row>
    <row r="1399" spans="1:12" x14ac:dyDescent="0.3">
      <c r="A1399" s="2"/>
      <c r="D1399" s="2" t="s">
        <v>79</v>
      </c>
      <c r="E1399" s="8">
        <v>1</v>
      </c>
      <c r="F1399" s="7">
        <v>17000</v>
      </c>
      <c r="G1399" s="7">
        <f t="shared" si="191"/>
        <v>17000</v>
      </c>
      <c r="H1399" s="26"/>
      <c r="I1399" s="26">
        <f>G1399</f>
        <v>17000</v>
      </c>
      <c r="J1399" s="2"/>
      <c r="K1399" s="26"/>
      <c r="L1399" s="26"/>
    </row>
    <row r="1400" spans="1:12" x14ac:dyDescent="0.3">
      <c r="A1400" s="2"/>
      <c r="D1400" s="2" t="s">
        <v>10</v>
      </c>
      <c r="E1400" s="8">
        <v>1</v>
      </c>
      <c r="F1400" s="7">
        <v>9000</v>
      </c>
      <c r="G1400" s="7">
        <f t="shared" si="191"/>
        <v>9000</v>
      </c>
      <c r="H1400" s="26"/>
      <c r="I1400" s="26">
        <f>G1400</f>
        <v>9000</v>
      </c>
      <c r="J1400" s="2"/>
      <c r="K1400" s="26"/>
      <c r="L1400" s="26"/>
    </row>
    <row r="1401" spans="1:12" ht="15" thickBot="1" x14ac:dyDescent="0.35">
      <c r="A1401" s="2"/>
      <c r="D1401" s="24" t="s">
        <v>0</v>
      </c>
      <c r="E1401" s="8"/>
      <c r="F1401" s="7"/>
      <c r="G1401" s="23">
        <f>G1396+G1397+G1398+G1399+G1400</f>
        <v>28700</v>
      </c>
      <c r="H1401" s="26"/>
      <c r="I1401" s="21">
        <f>I1394+I1386+I1387+I1388+I1389+I1390+I1391</f>
        <v>63200</v>
      </c>
      <c r="J1401" s="2"/>
      <c r="K1401" s="26"/>
      <c r="L1401" s="21">
        <f>I1401</f>
        <v>63200</v>
      </c>
    </row>
    <row r="1402" spans="1:12" ht="15" thickTop="1" x14ac:dyDescent="0.3">
      <c r="A1402" s="17"/>
      <c r="B1402" s="17"/>
      <c r="C1402" s="17"/>
      <c r="D1402" s="17"/>
      <c r="E1402" s="19"/>
      <c r="F1402" s="18"/>
      <c r="G1402" s="18"/>
      <c r="H1402" s="16"/>
      <c r="I1402" s="16"/>
      <c r="J1402" s="17"/>
      <c r="K1402" s="16"/>
      <c r="L1402" s="16"/>
    </row>
    <row r="1403" spans="1:12" x14ac:dyDescent="0.3">
      <c r="A1403" s="2"/>
      <c r="B1403" s="2">
        <v>269</v>
      </c>
      <c r="C1403" s="163" t="s">
        <v>663</v>
      </c>
      <c r="D1403" s="60" t="s">
        <v>1542</v>
      </c>
      <c r="H1403" s="26">
        <v>2000</v>
      </c>
      <c r="I1403" s="20">
        <f>H1403*6</f>
        <v>12000</v>
      </c>
      <c r="J1403" s="2"/>
      <c r="K1403" s="26"/>
      <c r="L1403" s="26"/>
    </row>
    <row r="1404" spans="1:12" x14ac:dyDescent="0.3">
      <c r="A1404" s="2"/>
      <c r="D1404" s="2" t="s">
        <v>16</v>
      </c>
      <c r="E1404" s="8">
        <v>1</v>
      </c>
      <c r="F1404" s="7">
        <v>1500</v>
      </c>
      <c r="G1404" s="7">
        <f t="shared" ref="G1404:G1409" si="192">E1404*F1404</f>
        <v>1500</v>
      </c>
      <c r="H1404" s="26"/>
      <c r="I1404" s="26">
        <f>G1404*6</f>
        <v>9000</v>
      </c>
      <c r="J1404" s="2"/>
      <c r="K1404" s="26"/>
      <c r="L1404" s="26"/>
    </row>
    <row r="1405" spans="1:12" x14ac:dyDescent="0.3">
      <c r="A1405" s="2"/>
      <c r="C1405" s="46"/>
      <c r="D1405" s="2" t="s">
        <v>309</v>
      </c>
      <c r="E1405" s="8">
        <v>1</v>
      </c>
      <c r="F1405" s="7">
        <v>500</v>
      </c>
      <c r="G1405" s="7">
        <f t="shared" si="192"/>
        <v>500</v>
      </c>
      <c r="H1405" s="26"/>
      <c r="I1405" s="26">
        <f>G1405*6</f>
        <v>3000</v>
      </c>
      <c r="J1405" s="2"/>
      <c r="K1405" s="26"/>
      <c r="L1405" s="26"/>
    </row>
    <row r="1406" spans="1:12" x14ac:dyDescent="0.3">
      <c r="A1406" s="2"/>
      <c r="C1406" s="46"/>
      <c r="D1406" s="2" t="s">
        <v>56</v>
      </c>
      <c r="E1406" s="8">
        <v>1</v>
      </c>
      <c r="F1406" s="7">
        <v>200</v>
      </c>
      <c r="G1406" s="7">
        <f t="shared" si="192"/>
        <v>200</v>
      </c>
      <c r="H1406" s="2"/>
      <c r="I1406" s="26">
        <f>G1406*6</f>
        <v>1200</v>
      </c>
      <c r="J1406" s="2"/>
      <c r="K1406" s="26"/>
      <c r="L1406" s="26"/>
    </row>
    <row r="1407" spans="1:12" x14ac:dyDescent="0.3">
      <c r="A1407" s="2"/>
      <c r="C1407" s="46"/>
      <c r="D1407" s="2" t="s">
        <v>3</v>
      </c>
      <c r="E1407" s="8">
        <v>1</v>
      </c>
      <c r="F1407" s="7">
        <v>2000</v>
      </c>
      <c r="G1407" s="7">
        <f t="shared" si="192"/>
        <v>2000</v>
      </c>
      <c r="H1407" s="26"/>
      <c r="I1407" s="26">
        <f>G1407*6</f>
        <v>12000</v>
      </c>
      <c r="J1407" s="2"/>
      <c r="K1407" s="26"/>
      <c r="L1407" s="26"/>
    </row>
    <row r="1408" spans="1:12" x14ac:dyDescent="0.3">
      <c r="A1408" s="2"/>
      <c r="D1408" s="2" t="s">
        <v>79</v>
      </c>
      <c r="E1408" s="8">
        <v>1</v>
      </c>
      <c r="F1408" s="7">
        <v>17000</v>
      </c>
      <c r="G1408" s="7">
        <f t="shared" si="192"/>
        <v>17000</v>
      </c>
      <c r="H1408" s="26"/>
      <c r="I1408" s="26">
        <f>G1408</f>
        <v>17000</v>
      </c>
      <c r="J1408" s="2"/>
      <c r="K1408" s="26"/>
      <c r="L1408" s="26"/>
    </row>
    <row r="1409" spans="1:12" x14ac:dyDescent="0.3">
      <c r="A1409" s="2"/>
      <c r="D1409" s="2" t="s">
        <v>10</v>
      </c>
      <c r="E1409" s="8">
        <v>1</v>
      </c>
      <c r="F1409" s="7">
        <v>9000</v>
      </c>
      <c r="G1409" s="7">
        <f t="shared" si="192"/>
        <v>9000</v>
      </c>
      <c r="H1409" s="26"/>
      <c r="I1409" s="26">
        <f>G1409</f>
        <v>9000</v>
      </c>
      <c r="J1409" s="2"/>
      <c r="K1409" s="26"/>
      <c r="L1409" s="26"/>
    </row>
    <row r="1410" spans="1:12" ht="15" thickBot="1" x14ac:dyDescent="0.35">
      <c r="A1410" s="2"/>
      <c r="D1410" s="24" t="s">
        <v>0</v>
      </c>
      <c r="E1410" s="8"/>
      <c r="F1410" s="7"/>
      <c r="G1410" s="23">
        <f>G1405+G1406+G1407+G1408+G1409</f>
        <v>28700</v>
      </c>
      <c r="H1410" s="26"/>
      <c r="I1410" s="21">
        <f>I1403+I1395+I1396+I1397+I1398+I1399+I1400</f>
        <v>63200</v>
      </c>
      <c r="J1410" s="2"/>
      <c r="K1410" s="26"/>
      <c r="L1410" s="21">
        <f>I1410</f>
        <v>63200</v>
      </c>
    </row>
    <row r="1411" spans="1:12" ht="15" thickTop="1" x14ac:dyDescent="0.3">
      <c r="A1411" s="17"/>
      <c r="B1411" s="17"/>
      <c r="C1411" s="17"/>
      <c r="D1411" s="17"/>
      <c r="E1411" s="19"/>
      <c r="F1411" s="18"/>
      <c r="G1411" s="18"/>
      <c r="H1411" s="16"/>
      <c r="I1411" s="16"/>
      <c r="J1411" s="17"/>
      <c r="K1411" s="16"/>
      <c r="L1411" s="16"/>
    </row>
    <row r="1412" spans="1:12" x14ac:dyDescent="0.3">
      <c r="A1412" s="2"/>
      <c r="B1412" s="2">
        <v>270</v>
      </c>
      <c r="C1412" s="143" t="s">
        <v>664</v>
      </c>
      <c r="D1412" s="60" t="s">
        <v>1543</v>
      </c>
      <c r="H1412" s="26">
        <v>2000</v>
      </c>
      <c r="I1412" s="20">
        <f>H1412*6</f>
        <v>12000</v>
      </c>
      <c r="J1412" s="2"/>
      <c r="K1412" s="26"/>
      <c r="L1412" s="26"/>
    </row>
    <row r="1413" spans="1:12" x14ac:dyDescent="0.3">
      <c r="A1413" s="2"/>
      <c r="D1413" s="2" t="s">
        <v>16</v>
      </c>
      <c r="E1413" s="8">
        <v>1</v>
      </c>
      <c r="F1413" s="7">
        <v>1500</v>
      </c>
      <c r="G1413" s="7">
        <f t="shared" ref="G1413:G1418" si="193">E1413*F1413</f>
        <v>1500</v>
      </c>
      <c r="H1413" s="26"/>
      <c r="I1413" s="26">
        <f>G1413*6</f>
        <v>9000</v>
      </c>
      <c r="J1413" s="2"/>
      <c r="K1413" s="26"/>
      <c r="L1413" s="26"/>
    </row>
    <row r="1414" spans="1:12" x14ac:dyDescent="0.3">
      <c r="A1414" s="2"/>
      <c r="D1414" s="2" t="s">
        <v>309</v>
      </c>
      <c r="E1414" s="8">
        <v>1</v>
      </c>
      <c r="F1414" s="7">
        <v>500</v>
      </c>
      <c r="G1414" s="7">
        <f t="shared" si="193"/>
        <v>500</v>
      </c>
      <c r="H1414" s="26"/>
      <c r="I1414" s="26">
        <f>G1414*6</f>
        <v>3000</v>
      </c>
      <c r="J1414" s="2"/>
      <c r="K1414" s="26"/>
      <c r="L1414" s="26"/>
    </row>
    <row r="1415" spans="1:12" x14ac:dyDescent="0.3">
      <c r="A1415" s="2"/>
      <c r="D1415" s="2" t="s">
        <v>56</v>
      </c>
      <c r="E1415" s="8">
        <v>1</v>
      </c>
      <c r="F1415" s="7">
        <v>200</v>
      </c>
      <c r="G1415" s="7">
        <f t="shared" si="193"/>
        <v>200</v>
      </c>
      <c r="H1415" s="2"/>
      <c r="I1415" s="26">
        <f>G1415*6</f>
        <v>1200</v>
      </c>
      <c r="J1415" s="2"/>
      <c r="K1415" s="26"/>
      <c r="L1415" s="26"/>
    </row>
    <row r="1416" spans="1:12" x14ac:dyDescent="0.3">
      <c r="A1416" s="2"/>
      <c r="D1416" s="2" t="s">
        <v>3</v>
      </c>
      <c r="E1416" s="8">
        <v>1</v>
      </c>
      <c r="F1416" s="7">
        <v>2000</v>
      </c>
      <c r="G1416" s="7">
        <f t="shared" si="193"/>
        <v>2000</v>
      </c>
      <c r="H1416" s="26"/>
      <c r="I1416" s="26">
        <f>G1416*6</f>
        <v>12000</v>
      </c>
      <c r="J1416" s="2"/>
      <c r="K1416" s="26"/>
      <c r="L1416" s="26"/>
    </row>
    <row r="1417" spans="1:12" x14ac:dyDescent="0.3">
      <c r="A1417" s="2"/>
      <c r="D1417" s="2" t="s">
        <v>79</v>
      </c>
      <c r="E1417" s="8">
        <v>1</v>
      </c>
      <c r="F1417" s="7">
        <v>17000</v>
      </c>
      <c r="G1417" s="7">
        <f t="shared" si="193"/>
        <v>17000</v>
      </c>
      <c r="H1417" s="26"/>
      <c r="I1417" s="26">
        <f>G1417</f>
        <v>17000</v>
      </c>
      <c r="J1417" s="2"/>
      <c r="K1417" s="26"/>
      <c r="L1417" s="26"/>
    </row>
    <row r="1418" spans="1:12" x14ac:dyDescent="0.3">
      <c r="A1418" s="2"/>
      <c r="D1418" s="2" t="s">
        <v>10</v>
      </c>
      <c r="E1418" s="8">
        <v>1</v>
      </c>
      <c r="F1418" s="7">
        <v>9000</v>
      </c>
      <c r="G1418" s="7">
        <f t="shared" si="193"/>
        <v>9000</v>
      </c>
      <c r="H1418" s="26"/>
      <c r="I1418" s="26">
        <f>G1418</f>
        <v>9000</v>
      </c>
      <c r="J1418" s="2"/>
      <c r="K1418" s="26"/>
      <c r="L1418" s="26"/>
    </row>
    <row r="1419" spans="1:12" ht="15" thickBot="1" x14ac:dyDescent="0.35">
      <c r="A1419" s="2"/>
      <c r="D1419" s="24" t="s">
        <v>0</v>
      </c>
      <c r="E1419" s="8"/>
      <c r="F1419" s="7"/>
      <c r="G1419" s="23">
        <f>G1414+G1415+G1416+G1417+G1418</f>
        <v>28700</v>
      </c>
      <c r="H1419" s="26"/>
      <c r="I1419" s="21">
        <f>I1412+I1404+I1405+I1406+I1407+I1408+I1409</f>
        <v>63200</v>
      </c>
      <c r="J1419" s="2"/>
      <c r="K1419" s="26"/>
      <c r="L1419" s="21">
        <f>I1419</f>
        <v>63200</v>
      </c>
    </row>
    <row r="1420" spans="1:12" ht="15" thickTop="1" x14ac:dyDescent="0.3">
      <c r="A1420" s="17"/>
      <c r="B1420" s="17"/>
      <c r="C1420" s="17"/>
      <c r="D1420" s="17"/>
      <c r="E1420" s="19"/>
      <c r="F1420" s="18"/>
      <c r="G1420" s="18"/>
      <c r="H1420" s="16"/>
      <c r="I1420" s="16"/>
      <c r="J1420" s="17"/>
      <c r="K1420" s="16"/>
      <c r="L1420" s="16"/>
    </row>
    <row r="1421" spans="1:12" x14ac:dyDescent="0.3">
      <c r="A1421" s="2"/>
      <c r="B1421" s="2">
        <v>271</v>
      </c>
      <c r="C1421" s="143" t="s">
        <v>665</v>
      </c>
      <c r="D1421" s="60" t="s">
        <v>1544</v>
      </c>
      <c r="H1421" s="26">
        <v>2000</v>
      </c>
      <c r="I1421" s="20">
        <f>H1421*6</f>
        <v>12000</v>
      </c>
      <c r="J1421" s="2"/>
      <c r="K1421" s="26"/>
      <c r="L1421" s="26"/>
    </row>
    <row r="1422" spans="1:12" x14ac:dyDescent="0.3">
      <c r="A1422" s="2"/>
      <c r="D1422" s="2" t="s">
        <v>16</v>
      </c>
      <c r="E1422" s="8">
        <v>1</v>
      </c>
      <c r="F1422" s="7">
        <v>1500</v>
      </c>
      <c r="G1422" s="7">
        <f t="shared" ref="G1422:G1427" si="194">E1422*F1422</f>
        <v>1500</v>
      </c>
      <c r="H1422" s="26"/>
      <c r="I1422" s="26">
        <f>G1422*6</f>
        <v>9000</v>
      </c>
      <c r="J1422" s="2"/>
      <c r="K1422" s="26"/>
      <c r="L1422" s="26"/>
    </row>
    <row r="1423" spans="1:12" x14ac:dyDescent="0.3">
      <c r="A1423" s="2"/>
      <c r="D1423" s="2" t="s">
        <v>309</v>
      </c>
      <c r="E1423" s="8">
        <v>1</v>
      </c>
      <c r="F1423" s="7">
        <v>500</v>
      </c>
      <c r="G1423" s="7">
        <f t="shared" si="194"/>
        <v>500</v>
      </c>
      <c r="H1423" s="26"/>
      <c r="I1423" s="26">
        <f>G1423*6</f>
        <v>3000</v>
      </c>
      <c r="J1423" s="2"/>
      <c r="K1423" s="26"/>
      <c r="L1423" s="26"/>
    </row>
    <row r="1424" spans="1:12" x14ac:dyDescent="0.3">
      <c r="A1424" s="2"/>
      <c r="D1424" s="2" t="s">
        <v>56</v>
      </c>
      <c r="E1424" s="8">
        <v>1</v>
      </c>
      <c r="F1424" s="7">
        <v>200</v>
      </c>
      <c r="G1424" s="7">
        <f t="shared" si="194"/>
        <v>200</v>
      </c>
      <c r="H1424" s="2"/>
      <c r="I1424" s="26">
        <f>G1424*6</f>
        <v>1200</v>
      </c>
      <c r="J1424" s="2"/>
      <c r="K1424" s="26"/>
      <c r="L1424" s="26"/>
    </row>
    <row r="1425" spans="1:12" x14ac:dyDescent="0.3">
      <c r="A1425" s="2"/>
      <c r="D1425" s="2" t="s">
        <v>3</v>
      </c>
      <c r="E1425" s="8">
        <v>1</v>
      </c>
      <c r="F1425" s="7">
        <v>2000</v>
      </c>
      <c r="G1425" s="7">
        <f t="shared" si="194"/>
        <v>2000</v>
      </c>
      <c r="H1425" s="26"/>
      <c r="I1425" s="26">
        <f>G1425*6</f>
        <v>12000</v>
      </c>
      <c r="J1425" s="2"/>
      <c r="K1425" s="26"/>
      <c r="L1425" s="26"/>
    </row>
    <row r="1426" spans="1:12" x14ac:dyDescent="0.3">
      <c r="A1426" s="2"/>
      <c r="D1426" s="2" t="s">
        <v>79</v>
      </c>
      <c r="E1426" s="8">
        <v>1</v>
      </c>
      <c r="F1426" s="7">
        <v>17000</v>
      </c>
      <c r="G1426" s="7">
        <f t="shared" si="194"/>
        <v>17000</v>
      </c>
      <c r="H1426" s="26"/>
      <c r="I1426" s="26">
        <f>G1426</f>
        <v>17000</v>
      </c>
      <c r="J1426" s="2"/>
      <c r="K1426" s="26"/>
      <c r="L1426" s="26"/>
    </row>
    <row r="1427" spans="1:12" x14ac:dyDescent="0.3">
      <c r="A1427" s="2"/>
      <c r="D1427" s="2" t="s">
        <v>10</v>
      </c>
      <c r="E1427" s="8">
        <v>1</v>
      </c>
      <c r="F1427" s="7">
        <v>9000</v>
      </c>
      <c r="G1427" s="7">
        <f t="shared" si="194"/>
        <v>9000</v>
      </c>
      <c r="H1427" s="26"/>
      <c r="I1427" s="26">
        <f>G1427</f>
        <v>9000</v>
      </c>
      <c r="J1427" s="2"/>
      <c r="K1427" s="26"/>
      <c r="L1427" s="26"/>
    </row>
    <row r="1428" spans="1:12" ht="15" thickBot="1" x14ac:dyDescent="0.35">
      <c r="A1428" s="2"/>
      <c r="D1428" s="24" t="s">
        <v>0</v>
      </c>
      <c r="E1428" s="8"/>
      <c r="F1428" s="7"/>
      <c r="G1428" s="23">
        <f>G1423+G1424+G1425+G1426+G1427</f>
        <v>28700</v>
      </c>
      <c r="H1428" s="26"/>
      <c r="I1428" s="21">
        <f>I1421+I1413+I1414+I1415+I1416+I1417+I1418</f>
        <v>63200</v>
      </c>
      <c r="J1428" s="2"/>
      <c r="K1428" s="26"/>
      <c r="L1428" s="21">
        <f>I1428</f>
        <v>63200</v>
      </c>
    </row>
    <row r="1429" spans="1:12" ht="15" thickTop="1" x14ac:dyDescent="0.3">
      <c r="A1429" s="17"/>
      <c r="B1429" s="17"/>
      <c r="C1429" s="17"/>
      <c r="D1429" s="17"/>
      <c r="E1429" s="19"/>
      <c r="F1429" s="18"/>
      <c r="G1429" s="18"/>
      <c r="H1429" s="16"/>
      <c r="I1429" s="16"/>
      <c r="J1429" s="17"/>
      <c r="K1429" s="16"/>
      <c r="L1429" s="16"/>
    </row>
    <row r="1430" spans="1:12" x14ac:dyDescent="0.3">
      <c r="B1430" s="2">
        <v>272</v>
      </c>
      <c r="C1430" s="163" t="s">
        <v>1545</v>
      </c>
      <c r="D1430" s="60" t="s">
        <v>1546</v>
      </c>
      <c r="H1430" s="26">
        <v>2000</v>
      </c>
      <c r="I1430" s="20">
        <f>H1430*6</f>
        <v>12000</v>
      </c>
      <c r="J1430" s="2"/>
      <c r="K1430" s="26"/>
      <c r="L1430" s="26"/>
    </row>
    <row r="1431" spans="1:12" x14ac:dyDescent="0.3">
      <c r="A1431" s="2"/>
      <c r="D1431" s="2" t="s">
        <v>16</v>
      </c>
      <c r="E1431" s="8">
        <v>1</v>
      </c>
      <c r="F1431" s="7">
        <v>1500</v>
      </c>
      <c r="G1431" s="7">
        <f t="shared" ref="G1431:G1436" si="195">E1431*F1431</f>
        <v>1500</v>
      </c>
      <c r="H1431" s="26"/>
      <c r="I1431" s="26">
        <f>G1431*6</f>
        <v>9000</v>
      </c>
      <c r="J1431" s="2"/>
      <c r="K1431" s="26"/>
      <c r="L1431" s="26"/>
    </row>
    <row r="1432" spans="1:12" x14ac:dyDescent="0.3">
      <c r="A1432" s="2"/>
      <c r="C1432" s="46"/>
      <c r="D1432" s="2" t="s">
        <v>15</v>
      </c>
      <c r="E1432" s="8">
        <v>1</v>
      </c>
      <c r="F1432" s="7">
        <v>500</v>
      </c>
      <c r="G1432" s="7">
        <f t="shared" si="195"/>
        <v>500</v>
      </c>
      <c r="H1432" s="26"/>
      <c r="I1432" s="26">
        <f>G1432*6</f>
        <v>3000</v>
      </c>
      <c r="J1432" s="2"/>
      <c r="K1432" s="26"/>
      <c r="L1432" s="26"/>
    </row>
    <row r="1433" spans="1:12" x14ac:dyDescent="0.3">
      <c r="A1433" s="2"/>
      <c r="C1433" s="46"/>
      <c r="D1433" s="2" t="s">
        <v>56</v>
      </c>
      <c r="E1433" s="8">
        <v>1</v>
      </c>
      <c r="F1433" s="7">
        <v>200</v>
      </c>
      <c r="G1433" s="7">
        <f t="shared" si="195"/>
        <v>200</v>
      </c>
      <c r="H1433" s="2"/>
      <c r="I1433" s="26">
        <f>G1433*6</f>
        <v>1200</v>
      </c>
      <c r="J1433" s="2"/>
      <c r="K1433" s="26"/>
      <c r="L1433" s="26"/>
    </row>
    <row r="1434" spans="1:12" x14ac:dyDescent="0.3">
      <c r="A1434" s="2"/>
      <c r="C1434" s="46"/>
      <c r="D1434" s="2" t="s">
        <v>3</v>
      </c>
      <c r="E1434" s="8">
        <v>1</v>
      </c>
      <c r="F1434" s="7">
        <v>2000</v>
      </c>
      <c r="G1434" s="7">
        <f t="shared" si="195"/>
        <v>2000</v>
      </c>
      <c r="H1434" s="26"/>
      <c r="I1434" s="26">
        <f>G1434*6</f>
        <v>12000</v>
      </c>
      <c r="J1434" s="2"/>
      <c r="K1434" s="26"/>
      <c r="L1434" s="26"/>
    </row>
    <row r="1435" spans="1:12" x14ac:dyDescent="0.3">
      <c r="A1435" s="2"/>
      <c r="D1435" s="2" t="s">
        <v>14</v>
      </c>
      <c r="E1435" s="8">
        <v>1</v>
      </c>
      <c r="F1435" s="7">
        <v>17000</v>
      </c>
      <c r="G1435" s="7">
        <f t="shared" si="195"/>
        <v>17000</v>
      </c>
      <c r="H1435" s="26"/>
      <c r="I1435" s="26">
        <f>G1435</f>
        <v>17000</v>
      </c>
      <c r="J1435" s="2"/>
      <c r="K1435" s="26"/>
      <c r="L1435" s="26"/>
    </row>
    <row r="1436" spans="1:12" x14ac:dyDescent="0.3">
      <c r="A1436" s="2"/>
      <c r="D1436" s="2" t="s">
        <v>10</v>
      </c>
      <c r="E1436" s="8">
        <v>1</v>
      </c>
      <c r="F1436" s="7">
        <v>9000</v>
      </c>
      <c r="G1436" s="7">
        <f t="shared" si="195"/>
        <v>9000</v>
      </c>
      <c r="H1436" s="26"/>
      <c r="I1436" s="26">
        <f>G1436</f>
        <v>9000</v>
      </c>
      <c r="J1436" s="2"/>
      <c r="K1436" s="26"/>
      <c r="L1436" s="26"/>
    </row>
    <row r="1437" spans="1:12" ht="15" thickBot="1" x14ac:dyDescent="0.35">
      <c r="A1437" s="2"/>
      <c r="D1437" s="24" t="s">
        <v>0</v>
      </c>
      <c r="E1437" s="8"/>
      <c r="F1437" s="7"/>
      <c r="G1437" s="23">
        <f>G1432+G1433+G1434+G1435+G1436</f>
        <v>28700</v>
      </c>
      <c r="H1437" s="26"/>
      <c r="I1437" s="21">
        <f>I1430+I1386+I1387+I1388+I1389+I1390+I1391</f>
        <v>63200</v>
      </c>
      <c r="J1437" s="2"/>
      <c r="K1437" s="26"/>
      <c r="L1437" s="21">
        <f>I1437</f>
        <v>63200</v>
      </c>
    </row>
    <row r="1438" spans="1:12" ht="15" thickTop="1" x14ac:dyDescent="0.3">
      <c r="A1438" s="17"/>
      <c r="B1438" s="17"/>
      <c r="C1438" s="17"/>
      <c r="D1438" s="17"/>
      <c r="E1438" s="19"/>
      <c r="F1438" s="18"/>
      <c r="G1438" s="18"/>
      <c r="H1438" s="16"/>
      <c r="I1438" s="16"/>
      <c r="J1438" s="17"/>
      <c r="K1438" s="16"/>
      <c r="L1438" s="16"/>
    </row>
    <row r="1439" spans="1:12" x14ac:dyDescent="0.3">
      <c r="B1439" s="2">
        <v>273</v>
      </c>
      <c r="C1439" s="163" t="s">
        <v>1547</v>
      </c>
      <c r="D1439" s="60" t="s">
        <v>1548</v>
      </c>
      <c r="H1439" s="26">
        <v>2000</v>
      </c>
      <c r="I1439" s="20">
        <f>H1439*6</f>
        <v>12000</v>
      </c>
      <c r="J1439" s="2"/>
      <c r="K1439" s="26"/>
      <c r="L1439" s="26"/>
    </row>
    <row r="1440" spans="1:12" x14ac:dyDescent="0.3">
      <c r="A1440" s="2"/>
      <c r="D1440" s="2" t="s">
        <v>16</v>
      </c>
      <c r="E1440" s="8">
        <v>1</v>
      </c>
      <c r="F1440" s="7">
        <v>1500</v>
      </c>
      <c r="G1440" s="7">
        <f t="shared" ref="G1440:G1445" si="196">E1440*F1440</f>
        <v>1500</v>
      </c>
      <c r="H1440" s="26"/>
      <c r="I1440" s="26">
        <f>G1440*6</f>
        <v>9000</v>
      </c>
      <c r="J1440" s="2"/>
      <c r="K1440" s="26"/>
      <c r="L1440" s="26"/>
    </row>
    <row r="1441" spans="1:12" x14ac:dyDescent="0.3">
      <c r="A1441" s="2"/>
      <c r="C1441" s="46"/>
      <c r="D1441" s="2" t="s">
        <v>15</v>
      </c>
      <c r="E1441" s="8">
        <v>1</v>
      </c>
      <c r="F1441" s="7">
        <v>500</v>
      </c>
      <c r="G1441" s="7">
        <f t="shared" si="196"/>
        <v>500</v>
      </c>
      <c r="H1441" s="26"/>
      <c r="I1441" s="26">
        <f>G1441*6</f>
        <v>3000</v>
      </c>
      <c r="J1441" s="2"/>
      <c r="K1441" s="26"/>
      <c r="L1441" s="26"/>
    </row>
    <row r="1442" spans="1:12" x14ac:dyDescent="0.3">
      <c r="A1442" s="2"/>
      <c r="C1442" s="46"/>
      <c r="D1442" s="2" t="s">
        <v>56</v>
      </c>
      <c r="E1442" s="8">
        <v>1</v>
      </c>
      <c r="F1442" s="7">
        <v>200</v>
      </c>
      <c r="G1442" s="7">
        <f t="shared" si="196"/>
        <v>200</v>
      </c>
      <c r="H1442" s="2"/>
      <c r="I1442" s="26">
        <f>G1442*6</f>
        <v>1200</v>
      </c>
      <c r="J1442" s="2"/>
      <c r="K1442" s="26"/>
      <c r="L1442" s="26"/>
    </row>
    <row r="1443" spans="1:12" x14ac:dyDescent="0.3">
      <c r="A1443" s="2"/>
      <c r="C1443" s="46"/>
      <c r="D1443" s="2" t="s">
        <v>3</v>
      </c>
      <c r="E1443" s="8">
        <v>1</v>
      </c>
      <c r="F1443" s="7">
        <v>2000</v>
      </c>
      <c r="G1443" s="7">
        <f t="shared" si="196"/>
        <v>2000</v>
      </c>
      <c r="H1443" s="26"/>
      <c r="I1443" s="26">
        <f>G1443*6</f>
        <v>12000</v>
      </c>
      <c r="J1443" s="2"/>
      <c r="K1443" s="26"/>
      <c r="L1443" s="26"/>
    </row>
    <row r="1444" spans="1:12" x14ac:dyDescent="0.3">
      <c r="A1444" s="2"/>
      <c r="D1444" s="2" t="s">
        <v>14</v>
      </c>
      <c r="E1444" s="8">
        <v>1</v>
      </c>
      <c r="F1444" s="7">
        <v>17000</v>
      </c>
      <c r="G1444" s="7">
        <f t="shared" si="196"/>
        <v>17000</v>
      </c>
      <c r="H1444" s="26"/>
      <c r="I1444" s="26">
        <f>G1444</f>
        <v>17000</v>
      </c>
      <c r="J1444" s="2"/>
      <c r="K1444" s="26"/>
      <c r="L1444" s="26"/>
    </row>
    <row r="1445" spans="1:12" x14ac:dyDescent="0.3">
      <c r="A1445" s="2"/>
      <c r="D1445" s="2" t="s">
        <v>10</v>
      </c>
      <c r="E1445" s="8">
        <v>1</v>
      </c>
      <c r="F1445" s="7">
        <v>9000</v>
      </c>
      <c r="G1445" s="7">
        <f t="shared" si="196"/>
        <v>9000</v>
      </c>
      <c r="H1445" s="26"/>
      <c r="I1445" s="26">
        <f>G1445</f>
        <v>9000</v>
      </c>
      <c r="J1445" s="2"/>
      <c r="K1445" s="26"/>
      <c r="L1445" s="26"/>
    </row>
    <row r="1446" spans="1:12" ht="15" thickBot="1" x14ac:dyDescent="0.35">
      <c r="A1446" s="2"/>
      <c r="D1446" s="24" t="s">
        <v>0</v>
      </c>
      <c r="E1446" s="8"/>
      <c r="F1446" s="7"/>
      <c r="G1446" s="23">
        <f>G1441+G1442+G1443+G1444+G1445</f>
        <v>28700</v>
      </c>
      <c r="H1446" s="26"/>
      <c r="I1446" s="21">
        <f>I1439+I1431+I1432+I1433+I1434+I1435+I1436</f>
        <v>63200</v>
      </c>
      <c r="J1446" s="2"/>
      <c r="K1446" s="26"/>
      <c r="L1446" s="21">
        <f>I1446</f>
        <v>63200</v>
      </c>
    </row>
    <row r="1447" spans="1:12" ht="15" thickTop="1" x14ac:dyDescent="0.3">
      <c r="A1447" s="17"/>
      <c r="B1447" s="17"/>
      <c r="C1447" s="17"/>
      <c r="D1447" s="17"/>
      <c r="E1447" s="19"/>
      <c r="F1447" s="18"/>
      <c r="G1447" s="18"/>
      <c r="H1447" s="16"/>
      <c r="I1447" s="16"/>
      <c r="J1447" s="17"/>
      <c r="K1447" s="16"/>
      <c r="L1447" s="16"/>
    </row>
    <row r="1448" spans="1:12" x14ac:dyDescent="0.3">
      <c r="B1448" s="2">
        <v>274</v>
      </c>
      <c r="C1448" s="163" t="s">
        <v>1549</v>
      </c>
      <c r="D1448" s="60" t="s">
        <v>1550</v>
      </c>
      <c r="H1448" s="26">
        <v>2000</v>
      </c>
      <c r="I1448" s="20">
        <f>H1448*6</f>
        <v>12000</v>
      </c>
      <c r="J1448" s="2"/>
      <c r="K1448" s="26"/>
      <c r="L1448" s="26"/>
    </row>
    <row r="1449" spans="1:12" x14ac:dyDescent="0.3">
      <c r="A1449" s="2"/>
      <c r="D1449" s="2" t="s">
        <v>16</v>
      </c>
      <c r="E1449" s="8">
        <v>1</v>
      </c>
      <c r="F1449" s="7">
        <v>1500</v>
      </c>
      <c r="G1449" s="7">
        <f t="shared" ref="G1449:G1454" si="197">E1449*F1449</f>
        <v>1500</v>
      </c>
      <c r="H1449" s="26"/>
      <c r="I1449" s="26">
        <f>G1449*6</f>
        <v>9000</v>
      </c>
      <c r="J1449" s="2"/>
      <c r="K1449" s="26"/>
      <c r="L1449" s="26"/>
    </row>
    <row r="1450" spans="1:12" x14ac:dyDescent="0.3">
      <c r="A1450" s="2"/>
      <c r="C1450" s="46"/>
      <c r="D1450" s="2" t="s">
        <v>15</v>
      </c>
      <c r="E1450" s="8">
        <v>1</v>
      </c>
      <c r="F1450" s="7">
        <v>500</v>
      </c>
      <c r="G1450" s="7">
        <f t="shared" si="197"/>
        <v>500</v>
      </c>
      <c r="H1450" s="26"/>
      <c r="I1450" s="26">
        <f>G1450*6</f>
        <v>3000</v>
      </c>
      <c r="J1450" s="2"/>
      <c r="K1450" s="26"/>
      <c r="L1450" s="26"/>
    </row>
    <row r="1451" spans="1:12" x14ac:dyDescent="0.3">
      <c r="A1451" s="2"/>
      <c r="C1451" s="46"/>
      <c r="D1451" s="2" t="s">
        <v>56</v>
      </c>
      <c r="E1451" s="8">
        <v>1</v>
      </c>
      <c r="F1451" s="7">
        <v>200</v>
      </c>
      <c r="G1451" s="7">
        <f t="shared" si="197"/>
        <v>200</v>
      </c>
      <c r="H1451" s="2"/>
      <c r="I1451" s="26">
        <f>G1451*6</f>
        <v>1200</v>
      </c>
      <c r="J1451" s="2"/>
      <c r="K1451" s="26"/>
      <c r="L1451" s="26"/>
    </row>
    <row r="1452" spans="1:12" x14ac:dyDescent="0.3">
      <c r="A1452" s="2"/>
      <c r="C1452" s="46"/>
      <c r="D1452" s="2" t="s">
        <v>3</v>
      </c>
      <c r="E1452" s="8">
        <v>1</v>
      </c>
      <c r="F1452" s="7">
        <v>2000</v>
      </c>
      <c r="G1452" s="7">
        <f t="shared" si="197"/>
        <v>2000</v>
      </c>
      <c r="H1452" s="26"/>
      <c r="I1452" s="26">
        <f>G1452*6</f>
        <v>12000</v>
      </c>
      <c r="J1452" s="2"/>
      <c r="K1452" s="26"/>
      <c r="L1452" s="26"/>
    </row>
    <row r="1453" spans="1:12" x14ac:dyDescent="0.3">
      <c r="A1453" s="2"/>
      <c r="D1453" s="2" t="s">
        <v>14</v>
      </c>
      <c r="E1453" s="8">
        <v>1</v>
      </c>
      <c r="F1453" s="7">
        <v>17000</v>
      </c>
      <c r="G1453" s="7">
        <f t="shared" si="197"/>
        <v>17000</v>
      </c>
      <c r="H1453" s="26"/>
      <c r="I1453" s="26">
        <f>G1453</f>
        <v>17000</v>
      </c>
      <c r="J1453" s="2"/>
      <c r="K1453" s="26"/>
      <c r="L1453" s="26"/>
    </row>
    <row r="1454" spans="1:12" x14ac:dyDescent="0.3">
      <c r="A1454" s="2"/>
      <c r="D1454" s="2" t="s">
        <v>10</v>
      </c>
      <c r="E1454" s="8">
        <v>1</v>
      </c>
      <c r="F1454" s="7">
        <v>9000</v>
      </c>
      <c r="G1454" s="7">
        <f t="shared" si="197"/>
        <v>9000</v>
      </c>
      <c r="H1454" s="26"/>
      <c r="I1454" s="26">
        <f>G1454</f>
        <v>9000</v>
      </c>
      <c r="J1454" s="2"/>
      <c r="K1454" s="26"/>
      <c r="L1454" s="26"/>
    </row>
    <row r="1455" spans="1:12" ht="15" thickBot="1" x14ac:dyDescent="0.35">
      <c r="A1455" s="2"/>
      <c r="D1455" s="24" t="s">
        <v>0</v>
      </c>
      <c r="E1455" s="8"/>
      <c r="F1455" s="7"/>
      <c r="G1455" s="23">
        <f>G1450+G1451+G1452+G1453+G1454</f>
        <v>28700</v>
      </c>
      <c r="H1455" s="26"/>
      <c r="I1455" s="21">
        <f>I1448+I1440+I1441+I1442+I1443+I1444+I1445</f>
        <v>63200</v>
      </c>
      <c r="J1455" s="2"/>
      <c r="K1455" s="26"/>
      <c r="L1455" s="21">
        <f>I1455</f>
        <v>63200</v>
      </c>
    </row>
    <row r="1456" spans="1:12" ht="15" thickTop="1" x14ac:dyDescent="0.3">
      <c r="A1456" s="17"/>
      <c r="B1456" s="17"/>
      <c r="C1456" s="17"/>
      <c r="D1456" s="17"/>
      <c r="E1456" s="19"/>
      <c r="F1456" s="18"/>
      <c r="G1456" s="18"/>
      <c r="H1456" s="16"/>
      <c r="I1456" s="16"/>
      <c r="J1456" s="17"/>
      <c r="K1456" s="16"/>
      <c r="L1456" s="16"/>
    </row>
    <row r="1457" spans="1:12" x14ac:dyDescent="0.3">
      <c r="B1457" s="2">
        <v>275</v>
      </c>
      <c r="C1457" s="163" t="s">
        <v>1551</v>
      </c>
      <c r="D1457" s="60" t="s">
        <v>1552</v>
      </c>
      <c r="H1457" s="26">
        <v>2000</v>
      </c>
      <c r="I1457" s="20">
        <f>H1457*6</f>
        <v>12000</v>
      </c>
      <c r="J1457" s="2"/>
      <c r="K1457" s="26"/>
      <c r="L1457" s="26"/>
    </row>
    <row r="1458" spans="1:12" x14ac:dyDescent="0.3">
      <c r="A1458" s="2"/>
      <c r="D1458" s="2" t="s">
        <v>16</v>
      </c>
      <c r="E1458" s="8">
        <v>1</v>
      </c>
      <c r="F1458" s="7">
        <v>1500</v>
      </c>
      <c r="G1458" s="7">
        <f t="shared" ref="G1458:G1463" si="198">E1458*F1458</f>
        <v>1500</v>
      </c>
      <c r="H1458" s="26"/>
      <c r="I1458" s="26">
        <f>G1458*6</f>
        <v>9000</v>
      </c>
      <c r="J1458" s="2"/>
      <c r="K1458" s="26"/>
      <c r="L1458" s="26"/>
    </row>
    <row r="1459" spans="1:12" x14ac:dyDescent="0.3">
      <c r="A1459" s="2"/>
      <c r="C1459" s="46"/>
      <c r="D1459" s="2" t="s">
        <v>15</v>
      </c>
      <c r="E1459" s="8">
        <v>1</v>
      </c>
      <c r="F1459" s="7">
        <v>500</v>
      </c>
      <c r="G1459" s="7">
        <f t="shared" si="198"/>
        <v>500</v>
      </c>
      <c r="H1459" s="26"/>
      <c r="I1459" s="26">
        <f>G1459*6</f>
        <v>3000</v>
      </c>
      <c r="J1459" s="2"/>
      <c r="K1459" s="26"/>
      <c r="L1459" s="26"/>
    </row>
    <row r="1460" spans="1:12" x14ac:dyDescent="0.3">
      <c r="A1460" s="2"/>
      <c r="C1460" s="46"/>
      <c r="D1460" s="2" t="s">
        <v>56</v>
      </c>
      <c r="E1460" s="8">
        <v>1</v>
      </c>
      <c r="F1460" s="7">
        <v>200</v>
      </c>
      <c r="G1460" s="7">
        <f t="shared" si="198"/>
        <v>200</v>
      </c>
      <c r="H1460" s="2"/>
      <c r="I1460" s="26">
        <f>G1460*6</f>
        <v>1200</v>
      </c>
      <c r="J1460" s="2"/>
      <c r="K1460" s="26"/>
      <c r="L1460" s="26"/>
    </row>
    <row r="1461" spans="1:12" x14ac:dyDescent="0.3">
      <c r="A1461" s="2"/>
      <c r="C1461" s="46"/>
      <c r="D1461" s="2" t="s">
        <v>3</v>
      </c>
      <c r="E1461" s="8">
        <v>1</v>
      </c>
      <c r="F1461" s="7">
        <v>2000</v>
      </c>
      <c r="G1461" s="7">
        <f t="shared" si="198"/>
        <v>2000</v>
      </c>
      <c r="H1461" s="26"/>
      <c r="I1461" s="26">
        <f>G1461*6</f>
        <v>12000</v>
      </c>
      <c r="J1461" s="2"/>
      <c r="K1461" s="26"/>
      <c r="L1461" s="26"/>
    </row>
    <row r="1462" spans="1:12" x14ac:dyDescent="0.3">
      <c r="A1462" s="2"/>
      <c r="D1462" s="2" t="s">
        <v>14</v>
      </c>
      <c r="E1462" s="8">
        <v>1</v>
      </c>
      <c r="F1462" s="7">
        <v>17000</v>
      </c>
      <c r="G1462" s="7">
        <f t="shared" si="198"/>
        <v>17000</v>
      </c>
      <c r="H1462" s="26"/>
      <c r="I1462" s="26">
        <f>G1462</f>
        <v>17000</v>
      </c>
      <c r="J1462" s="2"/>
      <c r="K1462" s="26"/>
      <c r="L1462" s="26"/>
    </row>
    <row r="1463" spans="1:12" x14ac:dyDescent="0.3">
      <c r="A1463" s="2"/>
      <c r="D1463" s="2" t="s">
        <v>10</v>
      </c>
      <c r="E1463" s="8">
        <v>1</v>
      </c>
      <c r="F1463" s="7">
        <v>9000</v>
      </c>
      <c r="G1463" s="7">
        <f t="shared" si="198"/>
        <v>9000</v>
      </c>
      <c r="H1463" s="26"/>
      <c r="I1463" s="26">
        <f>G1463</f>
        <v>9000</v>
      </c>
      <c r="J1463" s="2"/>
      <c r="K1463" s="26"/>
      <c r="L1463" s="26"/>
    </row>
    <row r="1464" spans="1:12" ht="15" thickBot="1" x14ac:dyDescent="0.35">
      <c r="A1464" s="2"/>
      <c r="D1464" s="24" t="s">
        <v>0</v>
      </c>
      <c r="E1464" s="8"/>
      <c r="F1464" s="7"/>
      <c r="G1464" s="23">
        <f>G1459+G1460+G1461+G1462+G1463</f>
        <v>28700</v>
      </c>
      <c r="H1464" s="26"/>
      <c r="I1464" s="21">
        <f>I1457+I1449+I1450+I1451+I1452+I1453+I1454</f>
        <v>63200</v>
      </c>
      <c r="J1464" s="2"/>
      <c r="K1464" s="26"/>
      <c r="L1464" s="21">
        <f>I1464</f>
        <v>63200</v>
      </c>
    </row>
    <row r="1465" spans="1:12" ht="15" thickTop="1" x14ac:dyDescent="0.3">
      <c r="A1465" s="17"/>
      <c r="B1465" s="17"/>
      <c r="C1465" s="17"/>
      <c r="D1465" s="17"/>
      <c r="E1465" s="19"/>
      <c r="F1465" s="18"/>
      <c r="G1465" s="18"/>
      <c r="H1465" s="16"/>
      <c r="I1465" s="16"/>
      <c r="J1465" s="17"/>
      <c r="K1465" s="16"/>
      <c r="L1465" s="16"/>
    </row>
    <row r="1466" spans="1:12" x14ac:dyDescent="0.3">
      <c r="B1466" s="2">
        <v>276</v>
      </c>
      <c r="C1466" s="163" t="s">
        <v>1553</v>
      </c>
      <c r="D1466" s="60" t="s">
        <v>1554</v>
      </c>
      <c r="H1466" s="26">
        <v>2000</v>
      </c>
      <c r="I1466" s="20">
        <f>H1466*6</f>
        <v>12000</v>
      </c>
      <c r="J1466" s="2"/>
      <c r="K1466" s="26"/>
      <c r="L1466" s="26"/>
    </row>
    <row r="1467" spans="1:12" x14ac:dyDescent="0.3">
      <c r="A1467" s="2"/>
      <c r="D1467" s="2" t="s">
        <v>16</v>
      </c>
      <c r="E1467" s="8">
        <v>1</v>
      </c>
      <c r="F1467" s="7">
        <v>1500</v>
      </c>
      <c r="G1467" s="7">
        <f t="shared" ref="G1467:G1472" si="199">E1467*F1467</f>
        <v>1500</v>
      </c>
      <c r="H1467" s="26"/>
      <c r="I1467" s="26">
        <f>G1467*6</f>
        <v>9000</v>
      </c>
      <c r="J1467" s="2"/>
      <c r="K1467" s="26"/>
      <c r="L1467" s="26"/>
    </row>
    <row r="1468" spans="1:12" x14ac:dyDescent="0.3">
      <c r="A1468" s="2"/>
      <c r="C1468" s="46"/>
      <c r="D1468" s="2" t="s">
        <v>15</v>
      </c>
      <c r="E1468" s="8">
        <v>1</v>
      </c>
      <c r="F1468" s="7">
        <v>500</v>
      </c>
      <c r="G1468" s="7">
        <f t="shared" si="199"/>
        <v>500</v>
      </c>
      <c r="H1468" s="26"/>
      <c r="I1468" s="26">
        <f>G1468*6</f>
        <v>3000</v>
      </c>
      <c r="J1468" s="2"/>
      <c r="K1468" s="26"/>
      <c r="L1468" s="26"/>
    </row>
    <row r="1469" spans="1:12" x14ac:dyDescent="0.3">
      <c r="A1469" s="2"/>
      <c r="C1469" s="46"/>
      <c r="D1469" s="2" t="s">
        <v>56</v>
      </c>
      <c r="E1469" s="8">
        <v>1</v>
      </c>
      <c r="F1469" s="7">
        <v>200</v>
      </c>
      <c r="G1469" s="7">
        <f t="shared" si="199"/>
        <v>200</v>
      </c>
      <c r="H1469" s="2"/>
      <c r="I1469" s="26">
        <f>G1469*6</f>
        <v>1200</v>
      </c>
      <c r="J1469" s="2"/>
      <c r="K1469" s="26"/>
      <c r="L1469" s="26"/>
    </row>
    <row r="1470" spans="1:12" x14ac:dyDescent="0.3">
      <c r="A1470" s="2"/>
      <c r="C1470" s="46"/>
      <c r="D1470" s="2" t="s">
        <v>3</v>
      </c>
      <c r="E1470" s="8">
        <v>1</v>
      </c>
      <c r="F1470" s="7">
        <v>2000</v>
      </c>
      <c r="G1470" s="7">
        <f t="shared" si="199"/>
        <v>2000</v>
      </c>
      <c r="H1470" s="26"/>
      <c r="I1470" s="26">
        <f>G1470*6</f>
        <v>12000</v>
      </c>
      <c r="J1470" s="2"/>
      <c r="K1470" s="26"/>
      <c r="L1470" s="26"/>
    </row>
    <row r="1471" spans="1:12" x14ac:dyDescent="0.3">
      <c r="A1471" s="2"/>
      <c r="D1471" s="2" t="s">
        <v>14</v>
      </c>
      <c r="E1471" s="8">
        <v>1</v>
      </c>
      <c r="F1471" s="7">
        <v>17000</v>
      </c>
      <c r="G1471" s="7">
        <f t="shared" si="199"/>
        <v>17000</v>
      </c>
      <c r="H1471" s="26"/>
      <c r="I1471" s="26">
        <f>G1471</f>
        <v>17000</v>
      </c>
      <c r="J1471" s="2"/>
      <c r="K1471" s="26"/>
      <c r="L1471" s="26"/>
    </row>
    <row r="1472" spans="1:12" x14ac:dyDescent="0.3">
      <c r="A1472" s="2"/>
      <c r="D1472" s="2" t="s">
        <v>10</v>
      </c>
      <c r="E1472" s="8">
        <v>1</v>
      </c>
      <c r="F1472" s="7">
        <v>9000</v>
      </c>
      <c r="G1472" s="7">
        <f t="shared" si="199"/>
        <v>9000</v>
      </c>
      <c r="H1472" s="26"/>
      <c r="I1472" s="26">
        <f>G1472</f>
        <v>9000</v>
      </c>
      <c r="J1472" s="2"/>
      <c r="K1472" s="26"/>
      <c r="L1472" s="26"/>
    </row>
    <row r="1473" spans="1:13" ht="15" thickBot="1" x14ac:dyDescent="0.35">
      <c r="A1473" s="2"/>
      <c r="D1473" s="24" t="s">
        <v>0</v>
      </c>
      <c r="E1473" s="8"/>
      <c r="F1473" s="7"/>
      <c r="G1473" s="23">
        <f>G1468+G1469+G1470+G1471+G1472</f>
        <v>28700</v>
      </c>
      <c r="H1473" s="26"/>
      <c r="I1473" s="21">
        <f>I1466+I1459+I1460+I1461+I1462+I1463+I1464</f>
        <v>117400</v>
      </c>
      <c r="J1473" s="2"/>
      <c r="K1473" s="26"/>
      <c r="L1473" s="21">
        <f>I1473</f>
        <v>117400</v>
      </c>
    </row>
    <row r="1474" spans="1:13" ht="15" thickTop="1" x14ac:dyDescent="0.3">
      <c r="A1474" s="17"/>
      <c r="B1474" s="17"/>
      <c r="C1474" s="17"/>
      <c r="D1474" s="17"/>
      <c r="E1474" s="19"/>
      <c r="F1474" s="18"/>
      <c r="G1474" s="18"/>
      <c r="H1474" s="16"/>
      <c r="I1474" s="16"/>
      <c r="J1474" s="17"/>
      <c r="K1474" s="16"/>
      <c r="L1474" s="16"/>
    </row>
    <row r="1475" spans="1:13" x14ac:dyDescent="0.3">
      <c r="B1475" s="2">
        <v>277</v>
      </c>
      <c r="C1475" s="163" t="s">
        <v>1555</v>
      </c>
      <c r="D1475" s="60" t="s">
        <v>1556</v>
      </c>
      <c r="H1475" s="26">
        <v>2000</v>
      </c>
      <c r="I1475" s="20">
        <f>H1475*6</f>
        <v>12000</v>
      </c>
      <c r="J1475" s="2"/>
      <c r="K1475" s="26"/>
      <c r="L1475" s="26"/>
    </row>
    <row r="1476" spans="1:13" x14ac:dyDescent="0.3">
      <c r="B1476" s="2">
        <v>278</v>
      </c>
      <c r="C1476" s="163" t="s">
        <v>1557</v>
      </c>
      <c r="D1476" s="60" t="s">
        <v>1558</v>
      </c>
      <c r="H1476" s="26">
        <v>2000</v>
      </c>
      <c r="I1476" s="20">
        <f t="shared" ref="I1476:I1478" si="200">H1476*6</f>
        <v>12000</v>
      </c>
      <c r="J1476" s="2"/>
      <c r="K1476" s="26"/>
      <c r="L1476" s="26"/>
    </row>
    <row r="1477" spans="1:13" x14ac:dyDescent="0.3">
      <c r="B1477" s="2">
        <v>279</v>
      </c>
      <c r="C1477" s="163" t="s">
        <v>1559</v>
      </c>
      <c r="D1477" s="60" t="s">
        <v>1560</v>
      </c>
      <c r="H1477" s="26">
        <v>2000</v>
      </c>
      <c r="I1477" s="20">
        <f t="shared" si="200"/>
        <v>12000</v>
      </c>
      <c r="J1477" s="2"/>
      <c r="K1477" s="26"/>
      <c r="L1477" s="26"/>
    </row>
    <row r="1478" spans="1:13" x14ac:dyDescent="0.3">
      <c r="B1478" s="2">
        <v>280</v>
      </c>
      <c r="C1478" s="163" t="s">
        <v>1561</v>
      </c>
      <c r="D1478" s="60" t="s">
        <v>1562</v>
      </c>
      <c r="H1478" s="26">
        <v>2000</v>
      </c>
      <c r="I1478" s="20">
        <f t="shared" si="200"/>
        <v>12000</v>
      </c>
      <c r="J1478" s="2"/>
      <c r="K1478" s="26"/>
      <c r="L1478" s="26"/>
    </row>
    <row r="1479" spans="1:13" x14ac:dyDescent="0.3">
      <c r="A1479" s="2"/>
      <c r="D1479" s="2" t="s">
        <v>16</v>
      </c>
      <c r="E1479" s="8">
        <v>4</v>
      </c>
      <c r="F1479" s="7">
        <v>1500</v>
      </c>
      <c r="G1479" s="7">
        <f t="shared" ref="G1479:G1484" si="201">E1479*F1479</f>
        <v>6000</v>
      </c>
      <c r="H1479" s="26"/>
      <c r="I1479" s="26">
        <f>G1479*6</f>
        <v>36000</v>
      </c>
      <c r="J1479" s="2"/>
      <c r="K1479" s="26"/>
      <c r="L1479" s="26"/>
    </row>
    <row r="1480" spans="1:13" x14ac:dyDescent="0.3">
      <c r="A1480" s="2"/>
      <c r="C1480" s="46"/>
      <c r="D1480" s="2" t="s">
        <v>15</v>
      </c>
      <c r="E1480" s="8">
        <v>4</v>
      </c>
      <c r="F1480" s="7">
        <v>500</v>
      </c>
      <c r="G1480" s="7">
        <f t="shared" si="201"/>
        <v>2000</v>
      </c>
      <c r="H1480" s="26"/>
      <c r="I1480" s="26">
        <f>G1480*6</f>
        <v>12000</v>
      </c>
      <c r="J1480" s="2"/>
      <c r="K1480" s="26"/>
      <c r="L1480" s="26"/>
    </row>
    <row r="1481" spans="1:13" x14ac:dyDescent="0.3">
      <c r="A1481" s="2"/>
      <c r="C1481" s="46"/>
      <c r="D1481" s="2" t="s">
        <v>56</v>
      </c>
      <c r="E1481" s="8">
        <v>4</v>
      </c>
      <c r="F1481" s="7">
        <v>200</v>
      </c>
      <c r="G1481" s="7">
        <f t="shared" si="201"/>
        <v>800</v>
      </c>
      <c r="H1481" s="2"/>
      <c r="I1481" s="26">
        <f>G1481*6</f>
        <v>4800</v>
      </c>
      <c r="J1481" s="2"/>
      <c r="K1481" s="26"/>
      <c r="L1481" s="26"/>
    </row>
    <row r="1482" spans="1:13" x14ac:dyDescent="0.3">
      <c r="A1482" s="2"/>
      <c r="C1482" s="46"/>
      <c r="D1482" s="2" t="s">
        <v>3</v>
      </c>
      <c r="E1482" s="8">
        <v>4</v>
      </c>
      <c r="F1482" s="7">
        <v>2000</v>
      </c>
      <c r="G1482" s="7">
        <f t="shared" si="201"/>
        <v>8000</v>
      </c>
      <c r="H1482" s="26"/>
      <c r="I1482" s="26">
        <f>G1482*6</f>
        <v>48000</v>
      </c>
      <c r="J1482" s="2"/>
      <c r="K1482" s="26"/>
      <c r="L1482" s="26"/>
    </row>
    <row r="1483" spans="1:13" x14ac:dyDescent="0.3">
      <c r="A1483" s="2"/>
      <c r="D1483" s="2" t="s">
        <v>14</v>
      </c>
      <c r="E1483" s="8">
        <v>4</v>
      </c>
      <c r="F1483" s="7">
        <v>17000</v>
      </c>
      <c r="G1483" s="7">
        <f t="shared" si="201"/>
        <v>68000</v>
      </c>
      <c r="H1483" s="26"/>
      <c r="I1483" s="26">
        <f>G1483</f>
        <v>68000</v>
      </c>
      <c r="J1483" s="2"/>
      <c r="K1483" s="26"/>
      <c r="L1483" s="26"/>
    </row>
    <row r="1484" spans="1:13" x14ac:dyDescent="0.3">
      <c r="A1484" s="2"/>
      <c r="D1484" s="2" t="s">
        <v>10</v>
      </c>
      <c r="E1484" s="8">
        <v>4</v>
      </c>
      <c r="F1484" s="7">
        <v>9000</v>
      </c>
      <c r="G1484" s="7">
        <f t="shared" si="201"/>
        <v>36000</v>
      </c>
      <c r="H1484" s="26"/>
      <c r="I1484" s="26">
        <f>G1484</f>
        <v>36000</v>
      </c>
      <c r="J1484" s="2"/>
      <c r="K1484" s="26"/>
      <c r="L1484" s="26"/>
    </row>
    <row r="1485" spans="1:13" ht="15" thickBot="1" x14ac:dyDescent="0.35">
      <c r="A1485" s="2"/>
      <c r="D1485" s="24" t="s">
        <v>0</v>
      </c>
      <c r="E1485" s="8"/>
      <c r="F1485" s="7"/>
      <c r="G1485" s="23">
        <f>G1480+G1481+G1482+G1483+G1484</f>
        <v>114800</v>
      </c>
      <c r="H1485" s="26"/>
      <c r="I1485" s="21">
        <f>I1475+I1476+I1477+I1478+I1479+I1480+I1481+I1482+I1483+I1484</f>
        <v>252800</v>
      </c>
      <c r="J1485" s="2"/>
      <c r="K1485" s="26"/>
      <c r="L1485" s="21">
        <f>I1485</f>
        <v>252800</v>
      </c>
    </row>
    <row r="1486" spans="1:13" ht="15" thickTop="1" x14ac:dyDescent="0.3">
      <c r="A1486" s="17"/>
      <c r="B1486" s="17"/>
      <c r="C1486" s="17"/>
      <c r="D1486" s="17"/>
      <c r="E1486" s="19"/>
      <c r="F1486" s="18"/>
      <c r="G1486" s="18"/>
      <c r="H1486" s="16"/>
      <c r="I1486" s="16"/>
      <c r="J1486" s="17"/>
      <c r="K1486" s="16"/>
      <c r="L1486" s="16"/>
    </row>
    <row r="1487" spans="1:13" x14ac:dyDescent="0.3">
      <c r="B1487" s="2">
        <v>281</v>
      </c>
      <c r="C1487" s="163" t="s">
        <v>1563</v>
      </c>
      <c r="D1487" s="60" t="s">
        <v>1564</v>
      </c>
      <c r="H1487" s="26">
        <v>2000</v>
      </c>
      <c r="I1487" s="20">
        <f>H1487*6</f>
        <v>12000</v>
      </c>
      <c r="J1487" s="2"/>
      <c r="K1487" s="26"/>
      <c r="L1487" s="26"/>
      <c r="M1487" s="26"/>
    </row>
    <row r="1488" spans="1:13" x14ac:dyDescent="0.3">
      <c r="B1488" s="2">
        <v>282</v>
      </c>
      <c r="C1488" s="163" t="s">
        <v>1565</v>
      </c>
      <c r="D1488" s="60" t="s">
        <v>1566</v>
      </c>
      <c r="H1488" s="26">
        <v>2000</v>
      </c>
      <c r="I1488" s="20">
        <f t="shared" ref="I1488:I1490" si="202">H1488*6</f>
        <v>12000</v>
      </c>
      <c r="J1488" s="2"/>
      <c r="K1488" s="26"/>
      <c r="L1488" s="26"/>
      <c r="M1488" s="26"/>
    </row>
    <row r="1489" spans="1:13" x14ac:dyDescent="0.3">
      <c r="B1489" s="2">
        <v>283</v>
      </c>
      <c r="C1489" s="163" t="s">
        <v>1567</v>
      </c>
      <c r="D1489" s="60" t="s">
        <v>1568</v>
      </c>
      <c r="H1489" s="26">
        <v>2000</v>
      </c>
      <c r="I1489" s="20">
        <f t="shared" si="202"/>
        <v>12000</v>
      </c>
      <c r="J1489" s="2"/>
      <c r="K1489" s="26"/>
      <c r="L1489" s="26"/>
      <c r="M1489" s="26"/>
    </row>
    <row r="1490" spans="1:13" x14ac:dyDescent="0.3">
      <c r="B1490" s="2">
        <v>284</v>
      </c>
      <c r="C1490" s="163" t="s">
        <v>1569</v>
      </c>
      <c r="D1490" s="60" t="s">
        <v>1570</v>
      </c>
      <c r="H1490" s="26">
        <v>2000</v>
      </c>
      <c r="I1490" s="20">
        <f t="shared" si="202"/>
        <v>12000</v>
      </c>
      <c r="J1490" s="2"/>
      <c r="K1490" s="26"/>
      <c r="L1490" s="26"/>
      <c r="M1490" s="26"/>
    </row>
    <row r="1491" spans="1:13" x14ac:dyDescent="0.3">
      <c r="A1491" s="2"/>
      <c r="D1491" s="2" t="s">
        <v>16</v>
      </c>
      <c r="E1491" s="8">
        <v>4</v>
      </c>
      <c r="F1491" s="7">
        <v>1500</v>
      </c>
      <c r="G1491" s="7">
        <f t="shared" ref="G1491:G1496" si="203">E1491*F1491</f>
        <v>6000</v>
      </c>
      <c r="H1491" s="26"/>
      <c r="I1491" s="26">
        <f>G1491*6</f>
        <v>36000</v>
      </c>
      <c r="J1491" s="2"/>
      <c r="K1491" s="26"/>
      <c r="L1491" s="26"/>
      <c r="M1491" s="26"/>
    </row>
    <row r="1492" spans="1:13" x14ac:dyDescent="0.3">
      <c r="A1492" s="2"/>
      <c r="C1492" s="46"/>
      <c r="D1492" s="2" t="s">
        <v>15</v>
      </c>
      <c r="E1492" s="8">
        <v>4</v>
      </c>
      <c r="F1492" s="7">
        <v>500</v>
      </c>
      <c r="G1492" s="7">
        <f t="shared" si="203"/>
        <v>2000</v>
      </c>
      <c r="H1492" s="26"/>
      <c r="I1492" s="26">
        <f>G1492*6</f>
        <v>12000</v>
      </c>
      <c r="J1492" s="2"/>
      <c r="K1492" s="26"/>
      <c r="L1492" s="26"/>
      <c r="M1492" s="26"/>
    </row>
    <row r="1493" spans="1:13" x14ac:dyDescent="0.3">
      <c r="A1493" s="2"/>
      <c r="C1493" s="46"/>
      <c r="D1493" s="2" t="s">
        <v>56</v>
      </c>
      <c r="E1493" s="8">
        <v>4</v>
      </c>
      <c r="F1493" s="7">
        <v>200</v>
      </c>
      <c r="G1493" s="7">
        <f t="shared" si="203"/>
        <v>800</v>
      </c>
      <c r="H1493" s="2"/>
      <c r="I1493" s="26">
        <f>G1493*6</f>
        <v>4800</v>
      </c>
      <c r="J1493" s="2"/>
      <c r="K1493" s="26"/>
      <c r="L1493" s="26"/>
      <c r="M1493" s="26"/>
    </row>
    <row r="1494" spans="1:13" x14ac:dyDescent="0.3">
      <c r="A1494" s="2"/>
      <c r="C1494" s="46"/>
      <c r="D1494" s="2" t="s">
        <v>3</v>
      </c>
      <c r="E1494" s="8">
        <v>4</v>
      </c>
      <c r="F1494" s="7">
        <v>2000</v>
      </c>
      <c r="G1494" s="7">
        <f t="shared" si="203"/>
        <v>8000</v>
      </c>
      <c r="H1494" s="26"/>
      <c r="I1494" s="26">
        <f>G1494*6</f>
        <v>48000</v>
      </c>
      <c r="J1494" s="2"/>
      <c r="K1494" s="26"/>
      <c r="L1494" s="26"/>
      <c r="M1494" s="26"/>
    </row>
    <row r="1495" spans="1:13" x14ac:dyDescent="0.3">
      <c r="A1495" s="2"/>
      <c r="D1495" s="2" t="s">
        <v>14</v>
      </c>
      <c r="E1495" s="8">
        <v>4</v>
      </c>
      <c r="F1495" s="7">
        <v>17000</v>
      </c>
      <c r="G1495" s="7">
        <f t="shared" si="203"/>
        <v>68000</v>
      </c>
      <c r="H1495" s="26"/>
      <c r="I1495" s="26">
        <f>G1495</f>
        <v>68000</v>
      </c>
      <c r="J1495" s="2"/>
      <c r="K1495" s="26"/>
      <c r="L1495" s="26"/>
      <c r="M1495" s="26"/>
    </row>
    <row r="1496" spans="1:13" x14ac:dyDescent="0.3">
      <c r="A1496" s="2"/>
      <c r="D1496" s="2" t="s">
        <v>10</v>
      </c>
      <c r="E1496" s="8">
        <v>4</v>
      </c>
      <c r="F1496" s="7">
        <v>9000</v>
      </c>
      <c r="G1496" s="7">
        <f t="shared" si="203"/>
        <v>36000</v>
      </c>
      <c r="H1496" s="26"/>
      <c r="I1496" s="26">
        <f>G1496</f>
        <v>36000</v>
      </c>
      <c r="J1496" s="2"/>
      <c r="K1496" s="26"/>
      <c r="L1496" s="26"/>
      <c r="M1496" s="26"/>
    </row>
    <row r="1497" spans="1:13" ht="15" thickBot="1" x14ac:dyDescent="0.35">
      <c r="A1497" s="2"/>
      <c r="D1497" s="24" t="s">
        <v>0</v>
      </c>
      <c r="E1497" s="8"/>
      <c r="F1497" s="7"/>
      <c r="G1497" s="23">
        <f>G1492+G1493+G1494+G1495+G1496</f>
        <v>114800</v>
      </c>
      <c r="H1497" s="26"/>
      <c r="I1497" s="21">
        <f>I1487+I1488+I1489+I1490+I1491+I1492+I1493+I1494+I1495+I1496</f>
        <v>252800</v>
      </c>
      <c r="J1497" s="2"/>
      <c r="K1497" s="26"/>
      <c r="L1497" s="21">
        <f>I1497</f>
        <v>252800</v>
      </c>
      <c r="M1497" s="20"/>
    </row>
    <row r="1498" spans="1:13" ht="15" thickTop="1" x14ac:dyDescent="0.3">
      <c r="A1498" s="17"/>
      <c r="B1498" s="17"/>
      <c r="C1498" s="17"/>
      <c r="D1498" s="17"/>
      <c r="E1498" s="19"/>
      <c r="F1498" s="18"/>
      <c r="G1498" s="18"/>
      <c r="H1498" s="16"/>
      <c r="I1498" s="16"/>
      <c r="J1498" s="17"/>
      <c r="K1498" s="16"/>
      <c r="L1498" s="16"/>
      <c r="M1498" s="61"/>
    </row>
    <row r="1499" spans="1:13" x14ac:dyDescent="0.3">
      <c r="B1499" s="2">
        <v>285</v>
      </c>
      <c r="C1499" s="163" t="s">
        <v>1571</v>
      </c>
      <c r="D1499" s="60" t="s">
        <v>1572</v>
      </c>
      <c r="H1499" s="26">
        <v>2000</v>
      </c>
      <c r="I1499" s="20">
        <f>H1499*6</f>
        <v>12000</v>
      </c>
      <c r="J1499" s="2"/>
      <c r="K1499" s="26"/>
      <c r="L1499" s="26"/>
    </row>
    <row r="1500" spans="1:13" x14ac:dyDescent="0.3">
      <c r="B1500" s="2">
        <v>286</v>
      </c>
      <c r="C1500" s="163" t="s">
        <v>1573</v>
      </c>
      <c r="D1500" s="60" t="s">
        <v>1574</v>
      </c>
      <c r="H1500" s="26">
        <v>2000</v>
      </c>
      <c r="I1500" s="20">
        <f t="shared" ref="I1500:I1502" si="204">H1500*6</f>
        <v>12000</v>
      </c>
      <c r="J1500" s="2"/>
      <c r="K1500" s="26"/>
      <c r="L1500" s="26"/>
    </row>
    <row r="1501" spans="1:13" x14ac:dyDescent="0.3">
      <c r="B1501" s="2">
        <v>287</v>
      </c>
      <c r="C1501" s="163" t="s">
        <v>1575</v>
      </c>
      <c r="D1501" s="60" t="s">
        <v>1576</v>
      </c>
      <c r="H1501" s="26">
        <v>2000</v>
      </c>
      <c r="I1501" s="20">
        <f t="shared" si="204"/>
        <v>12000</v>
      </c>
      <c r="J1501" s="2"/>
      <c r="K1501" s="26"/>
      <c r="L1501" s="26"/>
    </row>
    <row r="1502" spans="1:13" x14ac:dyDescent="0.3">
      <c r="B1502" s="2">
        <v>289</v>
      </c>
      <c r="C1502" s="163" t="s">
        <v>1577</v>
      </c>
      <c r="D1502" s="60" t="s">
        <v>1578</v>
      </c>
      <c r="H1502" s="26">
        <v>2000</v>
      </c>
      <c r="I1502" s="20">
        <f t="shared" si="204"/>
        <v>12000</v>
      </c>
      <c r="J1502" s="2"/>
      <c r="K1502" s="26"/>
      <c r="L1502" s="26"/>
    </row>
    <row r="1503" spans="1:13" x14ac:dyDescent="0.3">
      <c r="A1503" s="2"/>
      <c r="D1503" s="2" t="s">
        <v>16</v>
      </c>
      <c r="E1503" s="8">
        <v>4</v>
      </c>
      <c r="F1503" s="7">
        <v>1500</v>
      </c>
      <c r="G1503" s="7">
        <f t="shared" ref="G1503:G1508" si="205">E1503*F1503</f>
        <v>6000</v>
      </c>
      <c r="H1503" s="26"/>
      <c r="I1503" s="26">
        <f>G1503*6</f>
        <v>36000</v>
      </c>
      <c r="J1503" s="2"/>
      <c r="K1503" s="26"/>
      <c r="L1503" s="26"/>
    </row>
    <row r="1504" spans="1:13" x14ac:dyDescent="0.3">
      <c r="A1504" s="2"/>
      <c r="C1504" s="46"/>
      <c r="D1504" s="2" t="s">
        <v>15</v>
      </c>
      <c r="E1504" s="8">
        <v>4</v>
      </c>
      <c r="F1504" s="7">
        <v>500</v>
      </c>
      <c r="G1504" s="7">
        <f t="shared" si="205"/>
        <v>2000</v>
      </c>
      <c r="H1504" s="26"/>
      <c r="I1504" s="26">
        <f>G1504*6</f>
        <v>12000</v>
      </c>
      <c r="J1504" s="2"/>
      <c r="K1504" s="26"/>
      <c r="L1504" s="26"/>
    </row>
    <row r="1505" spans="1:12" x14ac:dyDescent="0.3">
      <c r="A1505" s="2"/>
      <c r="C1505" s="46"/>
      <c r="D1505" s="2" t="s">
        <v>56</v>
      </c>
      <c r="E1505" s="8">
        <v>4</v>
      </c>
      <c r="F1505" s="7">
        <v>200</v>
      </c>
      <c r="G1505" s="7">
        <f t="shared" si="205"/>
        <v>800</v>
      </c>
      <c r="H1505" s="2"/>
      <c r="I1505" s="26">
        <f>G1505*6</f>
        <v>4800</v>
      </c>
      <c r="J1505" s="2"/>
      <c r="K1505" s="26"/>
      <c r="L1505" s="26"/>
    </row>
    <row r="1506" spans="1:12" x14ac:dyDescent="0.3">
      <c r="A1506" s="2"/>
      <c r="C1506" s="46"/>
      <c r="D1506" s="2" t="s">
        <v>3</v>
      </c>
      <c r="E1506" s="8">
        <v>4</v>
      </c>
      <c r="F1506" s="7">
        <v>2000</v>
      </c>
      <c r="G1506" s="7">
        <f t="shared" si="205"/>
        <v>8000</v>
      </c>
      <c r="H1506" s="26"/>
      <c r="I1506" s="26">
        <f>G1506*6</f>
        <v>48000</v>
      </c>
      <c r="J1506" s="2"/>
      <c r="K1506" s="26"/>
      <c r="L1506" s="26"/>
    </row>
    <row r="1507" spans="1:12" x14ac:dyDescent="0.3">
      <c r="A1507" s="2"/>
      <c r="D1507" s="2" t="s">
        <v>14</v>
      </c>
      <c r="E1507" s="8">
        <v>4</v>
      </c>
      <c r="F1507" s="7">
        <v>17000</v>
      </c>
      <c r="G1507" s="7">
        <f t="shared" si="205"/>
        <v>68000</v>
      </c>
      <c r="H1507" s="26"/>
      <c r="I1507" s="26">
        <f>G1507</f>
        <v>68000</v>
      </c>
      <c r="J1507" s="2"/>
      <c r="K1507" s="26"/>
      <c r="L1507" s="26"/>
    </row>
    <row r="1508" spans="1:12" x14ac:dyDescent="0.3">
      <c r="A1508" s="2"/>
      <c r="D1508" s="2" t="s">
        <v>10</v>
      </c>
      <c r="E1508" s="8">
        <v>4</v>
      </c>
      <c r="F1508" s="7">
        <v>9000</v>
      </c>
      <c r="G1508" s="7">
        <f t="shared" si="205"/>
        <v>36000</v>
      </c>
      <c r="H1508" s="26"/>
      <c r="I1508" s="26">
        <f>G1508</f>
        <v>36000</v>
      </c>
      <c r="J1508" s="2"/>
      <c r="K1508" s="26"/>
      <c r="L1508" s="26"/>
    </row>
    <row r="1509" spans="1:12" ht="15" thickBot="1" x14ac:dyDescent="0.35">
      <c r="A1509" s="2"/>
      <c r="D1509" s="24" t="s">
        <v>0</v>
      </c>
      <c r="E1509" s="8"/>
      <c r="F1509" s="7"/>
      <c r="G1509" s="23">
        <f>G1504+G1505+G1506+G1507+G1508</f>
        <v>114800</v>
      </c>
      <c r="H1509" s="26"/>
      <c r="I1509" s="21">
        <f>I1499+I1492+I1493+I1494+I1495+I1496+I1497</f>
        <v>433600</v>
      </c>
      <c r="J1509" s="2"/>
      <c r="K1509" s="26"/>
      <c r="L1509" s="21">
        <f>I1509</f>
        <v>433600</v>
      </c>
    </row>
    <row r="1510" spans="1:12" ht="15" thickTop="1" x14ac:dyDescent="0.3">
      <c r="A1510" s="17"/>
      <c r="B1510" s="17"/>
      <c r="C1510" s="17"/>
      <c r="D1510" s="17"/>
      <c r="E1510" s="19"/>
      <c r="F1510" s="18"/>
      <c r="G1510" s="18"/>
      <c r="H1510" s="16"/>
      <c r="I1510" s="16"/>
      <c r="J1510" s="17"/>
      <c r="K1510" s="16"/>
      <c r="L1510" s="16"/>
    </row>
    <row r="1511" spans="1:12" x14ac:dyDescent="0.3">
      <c r="B1511" s="2">
        <v>290</v>
      </c>
      <c r="C1511" s="163" t="s">
        <v>1579</v>
      </c>
      <c r="D1511" s="60" t="s">
        <v>1580</v>
      </c>
      <c r="H1511" s="26">
        <v>2000</v>
      </c>
      <c r="I1511" s="20">
        <f>H1511*6</f>
        <v>12000</v>
      </c>
      <c r="J1511" s="2"/>
      <c r="K1511" s="26"/>
      <c r="L1511" s="26"/>
    </row>
    <row r="1512" spans="1:12" x14ac:dyDescent="0.3">
      <c r="B1512" s="2">
        <v>291</v>
      </c>
      <c r="C1512" s="163" t="s">
        <v>1581</v>
      </c>
      <c r="D1512" s="60" t="s">
        <v>1582</v>
      </c>
      <c r="H1512" s="26">
        <v>2000</v>
      </c>
      <c r="I1512" s="20">
        <f t="shared" ref="I1512:I1514" si="206">H1512*6</f>
        <v>12000</v>
      </c>
      <c r="J1512" s="2"/>
      <c r="K1512" s="26"/>
      <c r="L1512" s="26"/>
    </row>
    <row r="1513" spans="1:12" x14ac:dyDescent="0.3">
      <c r="B1513" s="2">
        <v>292</v>
      </c>
      <c r="C1513" s="163" t="s">
        <v>1583</v>
      </c>
      <c r="D1513" s="60" t="s">
        <v>1584</v>
      </c>
      <c r="H1513" s="26">
        <v>2000</v>
      </c>
      <c r="I1513" s="20">
        <f t="shared" si="206"/>
        <v>12000</v>
      </c>
      <c r="J1513" s="2"/>
      <c r="K1513" s="26"/>
      <c r="L1513" s="26"/>
    </row>
    <row r="1514" spans="1:12" x14ac:dyDescent="0.3">
      <c r="B1514" s="2">
        <v>293</v>
      </c>
      <c r="C1514" s="163" t="s">
        <v>1585</v>
      </c>
      <c r="D1514" s="60" t="s">
        <v>1586</v>
      </c>
      <c r="H1514" s="26">
        <v>2000</v>
      </c>
      <c r="I1514" s="20">
        <f t="shared" si="206"/>
        <v>12000</v>
      </c>
      <c r="J1514" s="2"/>
      <c r="K1514" s="26"/>
      <c r="L1514" s="26"/>
    </row>
    <row r="1515" spans="1:12" x14ac:dyDescent="0.3">
      <c r="A1515" s="2"/>
      <c r="C1515" s="46"/>
      <c r="D1515" s="2" t="s">
        <v>16</v>
      </c>
      <c r="E1515" s="8">
        <v>4</v>
      </c>
      <c r="F1515" s="7">
        <v>1500</v>
      </c>
      <c r="G1515" s="7">
        <f t="shared" ref="G1515:G1520" si="207">E1515*F1515</f>
        <v>6000</v>
      </c>
      <c r="H1515" s="26"/>
      <c r="I1515" s="26">
        <f>G1515*6</f>
        <v>36000</v>
      </c>
      <c r="J1515" s="2"/>
      <c r="K1515" s="26"/>
      <c r="L1515" s="26"/>
    </row>
    <row r="1516" spans="1:12" x14ac:dyDescent="0.3">
      <c r="A1516" s="2"/>
      <c r="C1516" s="46"/>
      <c r="D1516" s="2" t="s">
        <v>15</v>
      </c>
      <c r="E1516" s="8">
        <v>4</v>
      </c>
      <c r="F1516" s="7">
        <v>500</v>
      </c>
      <c r="G1516" s="7">
        <f t="shared" si="207"/>
        <v>2000</v>
      </c>
      <c r="H1516" s="26"/>
      <c r="I1516" s="26">
        <f>G1516*6</f>
        <v>12000</v>
      </c>
      <c r="J1516" s="2"/>
      <c r="K1516" s="26"/>
      <c r="L1516" s="26"/>
    </row>
    <row r="1517" spans="1:12" x14ac:dyDescent="0.3">
      <c r="A1517" s="2"/>
      <c r="C1517" s="46"/>
      <c r="D1517" s="2" t="s">
        <v>56</v>
      </c>
      <c r="E1517" s="8">
        <v>4</v>
      </c>
      <c r="F1517" s="7">
        <v>200</v>
      </c>
      <c r="G1517" s="7">
        <f t="shared" si="207"/>
        <v>800</v>
      </c>
      <c r="H1517" s="2"/>
      <c r="I1517" s="26">
        <f>G1517*6</f>
        <v>4800</v>
      </c>
      <c r="J1517" s="2"/>
      <c r="K1517" s="26"/>
      <c r="L1517" s="26"/>
    </row>
    <row r="1518" spans="1:12" x14ac:dyDescent="0.3">
      <c r="A1518" s="2"/>
      <c r="C1518" s="46"/>
      <c r="D1518" s="2" t="s">
        <v>3</v>
      </c>
      <c r="E1518" s="8">
        <v>4</v>
      </c>
      <c r="F1518" s="7">
        <v>2000</v>
      </c>
      <c r="G1518" s="7">
        <f t="shared" si="207"/>
        <v>8000</v>
      </c>
      <c r="H1518" s="26"/>
      <c r="I1518" s="26">
        <f>G1518*6</f>
        <v>48000</v>
      </c>
      <c r="J1518" s="2"/>
      <c r="K1518" s="26"/>
      <c r="L1518" s="26"/>
    </row>
    <row r="1519" spans="1:12" x14ac:dyDescent="0.3">
      <c r="A1519" s="2"/>
      <c r="D1519" s="2" t="s">
        <v>14</v>
      </c>
      <c r="E1519" s="8">
        <v>4</v>
      </c>
      <c r="F1519" s="7">
        <v>17000</v>
      </c>
      <c r="G1519" s="7">
        <f t="shared" si="207"/>
        <v>68000</v>
      </c>
      <c r="H1519" s="26"/>
      <c r="I1519" s="26">
        <f>G1519</f>
        <v>68000</v>
      </c>
      <c r="J1519" s="2"/>
      <c r="K1519" s="26"/>
      <c r="L1519" s="26"/>
    </row>
    <row r="1520" spans="1:12" x14ac:dyDescent="0.3">
      <c r="A1520" s="2"/>
      <c r="D1520" s="2" t="s">
        <v>10</v>
      </c>
      <c r="E1520" s="8">
        <v>4</v>
      </c>
      <c r="F1520" s="7">
        <v>9000</v>
      </c>
      <c r="G1520" s="7">
        <f t="shared" si="207"/>
        <v>36000</v>
      </c>
      <c r="H1520" s="26"/>
      <c r="I1520" s="26">
        <f>G1520</f>
        <v>36000</v>
      </c>
      <c r="J1520" s="2"/>
      <c r="K1520" s="26"/>
      <c r="L1520" s="26"/>
    </row>
    <row r="1521" spans="1:12" ht="15" thickBot="1" x14ac:dyDescent="0.35">
      <c r="A1521" s="2"/>
      <c r="D1521" s="24" t="s">
        <v>0</v>
      </c>
      <c r="E1521" s="8"/>
      <c r="F1521" s="7"/>
      <c r="G1521" s="23">
        <f>G1516+G1517+G1518+G1519+G1520</f>
        <v>114800</v>
      </c>
      <c r="H1521" s="26"/>
      <c r="I1521" s="21">
        <f>I1511+I1512+I1513+I1514+I1515+I1516+I1517+I1518+I1519+I1520</f>
        <v>252800</v>
      </c>
      <c r="J1521" s="2"/>
      <c r="K1521" s="26"/>
      <c r="L1521" s="21">
        <f>I1521</f>
        <v>252800</v>
      </c>
    </row>
    <row r="1522" spans="1:12" ht="15" thickTop="1" x14ac:dyDescent="0.3">
      <c r="A1522" s="17"/>
      <c r="B1522" s="17"/>
      <c r="C1522" s="17"/>
      <c r="D1522" s="17"/>
      <c r="E1522" s="19"/>
      <c r="F1522" s="18"/>
      <c r="G1522" s="18"/>
      <c r="H1522" s="16"/>
      <c r="I1522" s="16"/>
      <c r="J1522" s="17"/>
      <c r="K1522" s="16"/>
      <c r="L1522" s="16"/>
    </row>
    <row r="1523" spans="1:12" x14ac:dyDescent="0.3">
      <c r="B1523" s="2">
        <v>294</v>
      </c>
      <c r="C1523" s="163" t="s">
        <v>1587</v>
      </c>
      <c r="D1523" s="60" t="s">
        <v>1588</v>
      </c>
      <c r="H1523" s="26">
        <v>2000</v>
      </c>
      <c r="I1523" s="20">
        <f>H1523*6</f>
        <v>12000</v>
      </c>
      <c r="J1523" s="2"/>
      <c r="K1523" s="26"/>
      <c r="L1523" s="26"/>
    </row>
    <row r="1524" spans="1:12" x14ac:dyDescent="0.3">
      <c r="B1524" s="2">
        <v>295</v>
      </c>
      <c r="C1524" s="163" t="s">
        <v>1589</v>
      </c>
      <c r="D1524" s="60" t="s">
        <v>1590</v>
      </c>
      <c r="H1524" s="26">
        <v>2000</v>
      </c>
      <c r="I1524" s="20">
        <f t="shared" ref="I1524:I1526" si="208">H1524*6</f>
        <v>12000</v>
      </c>
      <c r="J1524" s="2"/>
      <c r="K1524" s="26"/>
      <c r="L1524" s="26"/>
    </row>
    <row r="1525" spans="1:12" x14ac:dyDescent="0.3">
      <c r="B1525" s="2">
        <v>296</v>
      </c>
      <c r="C1525" s="163" t="s">
        <v>1591</v>
      </c>
      <c r="D1525" s="60" t="s">
        <v>1592</v>
      </c>
      <c r="H1525" s="26">
        <v>2000</v>
      </c>
      <c r="I1525" s="20">
        <f t="shared" si="208"/>
        <v>12000</v>
      </c>
      <c r="J1525" s="2"/>
      <c r="K1525" s="26"/>
      <c r="L1525" s="26"/>
    </row>
    <row r="1526" spans="1:12" x14ac:dyDescent="0.3">
      <c r="B1526" s="2">
        <v>297</v>
      </c>
      <c r="C1526" s="163" t="s">
        <v>1593</v>
      </c>
      <c r="D1526" s="60" t="s">
        <v>1594</v>
      </c>
      <c r="H1526" s="26">
        <v>2000</v>
      </c>
      <c r="I1526" s="20">
        <f t="shared" si="208"/>
        <v>12000</v>
      </c>
      <c r="J1526" s="2"/>
      <c r="K1526" s="26"/>
      <c r="L1526" s="26"/>
    </row>
    <row r="1527" spans="1:12" x14ac:dyDescent="0.3">
      <c r="A1527" s="2"/>
      <c r="D1527" s="2" t="s">
        <v>16</v>
      </c>
      <c r="E1527" s="8">
        <v>4</v>
      </c>
      <c r="F1527" s="7">
        <v>1500</v>
      </c>
      <c r="G1527" s="7">
        <f t="shared" ref="G1527:G1532" si="209">E1527*F1527</f>
        <v>6000</v>
      </c>
      <c r="H1527" s="26"/>
      <c r="I1527" s="26">
        <f>G1527*6</f>
        <v>36000</v>
      </c>
      <c r="J1527" s="2"/>
      <c r="K1527" s="26"/>
      <c r="L1527" s="26"/>
    </row>
    <row r="1528" spans="1:12" x14ac:dyDescent="0.3">
      <c r="A1528" s="2"/>
      <c r="C1528" s="46"/>
      <c r="D1528" s="2" t="s">
        <v>15</v>
      </c>
      <c r="E1528" s="8">
        <v>4</v>
      </c>
      <c r="F1528" s="7">
        <v>500</v>
      </c>
      <c r="G1528" s="7">
        <f t="shared" si="209"/>
        <v>2000</v>
      </c>
      <c r="H1528" s="26"/>
      <c r="I1528" s="26">
        <f>G1528*6</f>
        <v>12000</v>
      </c>
      <c r="J1528" s="2"/>
      <c r="K1528" s="26"/>
      <c r="L1528" s="26"/>
    </row>
    <row r="1529" spans="1:12" x14ac:dyDescent="0.3">
      <c r="A1529" s="2"/>
      <c r="C1529" s="46"/>
      <c r="D1529" s="2" t="s">
        <v>56</v>
      </c>
      <c r="E1529" s="8">
        <v>4</v>
      </c>
      <c r="F1529" s="7">
        <v>200</v>
      </c>
      <c r="G1529" s="7">
        <f t="shared" si="209"/>
        <v>800</v>
      </c>
      <c r="H1529" s="2"/>
      <c r="I1529" s="26">
        <f>G1529*6</f>
        <v>4800</v>
      </c>
      <c r="J1529" s="2"/>
      <c r="K1529" s="26"/>
      <c r="L1529" s="26"/>
    </row>
    <row r="1530" spans="1:12" x14ac:dyDescent="0.3">
      <c r="A1530" s="2"/>
      <c r="C1530" s="46"/>
      <c r="D1530" s="2" t="s">
        <v>3</v>
      </c>
      <c r="E1530" s="8">
        <v>4</v>
      </c>
      <c r="F1530" s="7">
        <v>2000</v>
      </c>
      <c r="G1530" s="7">
        <f t="shared" si="209"/>
        <v>8000</v>
      </c>
      <c r="H1530" s="26"/>
      <c r="I1530" s="26">
        <f>G1530*6</f>
        <v>48000</v>
      </c>
      <c r="J1530" s="2"/>
      <c r="K1530" s="26"/>
      <c r="L1530" s="26"/>
    </row>
    <row r="1531" spans="1:12" x14ac:dyDescent="0.3">
      <c r="A1531" s="2"/>
      <c r="D1531" s="2" t="s">
        <v>14</v>
      </c>
      <c r="E1531" s="8">
        <v>4</v>
      </c>
      <c r="F1531" s="7">
        <v>17000</v>
      </c>
      <c r="G1531" s="7">
        <f t="shared" si="209"/>
        <v>68000</v>
      </c>
      <c r="H1531" s="26"/>
      <c r="I1531" s="26">
        <f>G1531</f>
        <v>68000</v>
      </c>
      <c r="J1531" s="2"/>
      <c r="K1531" s="26"/>
      <c r="L1531" s="26"/>
    </row>
    <row r="1532" spans="1:12" x14ac:dyDescent="0.3">
      <c r="A1532" s="2"/>
      <c r="D1532" s="2" t="s">
        <v>10</v>
      </c>
      <c r="E1532" s="8">
        <v>4</v>
      </c>
      <c r="F1532" s="7">
        <v>9000</v>
      </c>
      <c r="G1532" s="7">
        <f t="shared" si="209"/>
        <v>36000</v>
      </c>
      <c r="H1532" s="26"/>
      <c r="I1532" s="26">
        <f>G1532</f>
        <v>36000</v>
      </c>
      <c r="J1532" s="2"/>
      <c r="K1532" s="26"/>
      <c r="L1532" s="26"/>
    </row>
    <row r="1533" spans="1:12" ht="15" thickBot="1" x14ac:dyDescent="0.35">
      <c r="A1533" s="2"/>
      <c r="D1533" s="24" t="s">
        <v>0</v>
      </c>
      <c r="E1533" s="8"/>
      <c r="F1533" s="7"/>
      <c r="G1533" s="23">
        <f>G1528+G1529+G1530+G1531+G1532</f>
        <v>114800</v>
      </c>
      <c r="H1533" s="26"/>
      <c r="I1533" s="21">
        <f>I1523+I1524+I1525+I1526+I1527+I1528+I1529+I1530+I1531+I1532</f>
        <v>252800</v>
      </c>
      <c r="J1533" s="2"/>
      <c r="K1533" s="26"/>
      <c r="L1533" s="21">
        <f>I1533</f>
        <v>252800</v>
      </c>
    </row>
    <row r="1534" spans="1:12" ht="15" thickTop="1" x14ac:dyDescent="0.3">
      <c r="A1534" s="17"/>
      <c r="B1534" s="17"/>
      <c r="C1534" s="17"/>
      <c r="D1534" s="17"/>
      <c r="E1534" s="19"/>
      <c r="F1534" s="18"/>
      <c r="G1534" s="18"/>
      <c r="H1534" s="16"/>
      <c r="I1534" s="16"/>
      <c r="J1534" s="17"/>
      <c r="K1534" s="16"/>
      <c r="L1534" s="16"/>
    </row>
    <row r="1535" spans="1:12" x14ac:dyDescent="0.3">
      <c r="B1535" s="2">
        <v>298</v>
      </c>
      <c r="C1535" s="163" t="s">
        <v>1595</v>
      </c>
      <c r="D1535" s="60" t="s">
        <v>1596</v>
      </c>
      <c r="H1535" s="26">
        <v>2000</v>
      </c>
      <c r="I1535" s="20">
        <f>H1535*6</f>
        <v>12000</v>
      </c>
      <c r="J1535" s="2"/>
      <c r="K1535" s="26"/>
      <c r="L1535" s="26"/>
    </row>
    <row r="1536" spans="1:12" x14ac:dyDescent="0.3">
      <c r="B1536" s="2">
        <v>299</v>
      </c>
      <c r="C1536" s="163" t="s">
        <v>1597</v>
      </c>
      <c r="D1536" s="60" t="s">
        <v>1598</v>
      </c>
      <c r="H1536" s="26">
        <v>2000</v>
      </c>
      <c r="I1536" s="20">
        <f t="shared" ref="I1536:I1538" si="210">H1536*6</f>
        <v>12000</v>
      </c>
      <c r="J1536" s="2"/>
      <c r="K1536" s="26"/>
      <c r="L1536" s="26"/>
    </row>
    <row r="1537" spans="1:12" x14ac:dyDescent="0.3">
      <c r="B1537" s="2">
        <v>300</v>
      </c>
      <c r="C1537" s="163" t="s">
        <v>1599</v>
      </c>
      <c r="D1537" s="60" t="s">
        <v>1600</v>
      </c>
      <c r="H1537" s="26">
        <v>2000</v>
      </c>
      <c r="I1537" s="20">
        <f t="shared" si="210"/>
        <v>12000</v>
      </c>
      <c r="J1537" s="2"/>
      <c r="K1537" s="26"/>
      <c r="L1537" s="26"/>
    </row>
    <row r="1538" spans="1:12" x14ac:dyDescent="0.3">
      <c r="B1538" s="2">
        <v>301</v>
      </c>
      <c r="C1538" s="163" t="s">
        <v>1601</v>
      </c>
      <c r="D1538" s="60" t="s">
        <v>1602</v>
      </c>
      <c r="H1538" s="26">
        <v>2000</v>
      </c>
      <c r="I1538" s="20">
        <f t="shared" si="210"/>
        <v>12000</v>
      </c>
      <c r="J1538" s="2"/>
      <c r="K1538" s="26"/>
      <c r="L1538" s="26"/>
    </row>
    <row r="1539" spans="1:12" x14ac:dyDescent="0.3">
      <c r="A1539" s="2"/>
      <c r="D1539" s="2" t="s">
        <v>16</v>
      </c>
      <c r="E1539" s="8">
        <v>4</v>
      </c>
      <c r="F1539" s="7">
        <v>1500</v>
      </c>
      <c r="G1539" s="7">
        <f t="shared" ref="G1539:G1544" si="211">E1539*F1539</f>
        <v>6000</v>
      </c>
      <c r="H1539" s="26"/>
      <c r="I1539" s="26">
        <f>G1539*6</f>
        <v>36000</v>
      </c>
      <c r="J1539" s="2"/>
      <c r="K1539" s="26"/>
      <c r="L1539" s="26"/>
    </row>
    <row r="1540" spans="1:12" x14ac:dyDescent="0.3">
      <c r="A1540" s="2"/>
      <c r="C1540" s="46"/>
      <c r="D1540" s="2" t="s">
        <v>15</v>
      </c>
      <c r="E1540" s="8">
        <v>4</v>
      </c>
      <c r="F1540" s="7">
        <v>500</v>
      </c>
      <c r="G1540" s="7">
        <f t="shared" si="211"/>
        <v>2000</v>
      </c>
      <c r="H1540" s="26"/>
      <c r="I1540" s="26">
        <f>G1540*6</f>
        <v>12000</v>
      </c>
      <c r="J1540" s="2"/>
      <c r="K1540" s="26"/>
      <c r="L1540" s="26"/>
    </row>
    <row r="1541" spans="1:12" x14ac:dyDescent="0.3">
      <c r="A1541" s="2"/>
      <c r="C1541" s="46"/>
      <c r="D1541" s="2" t="s">
        <v>56</v>
      </c>
      <c r="E1541" s="8">
        <v>4</v>
      </c>
      <c r="F1541" s="7">
        <v>200</v>
      </c>
      <c r="G1541" s="7">
        <f t="shared" si="211"/>
        <v>800</v>
      </c>
      <c r="H1541" s="2"/>
      <c r="I1541" s="26">
        <f>G1541*6</f>
        <v>4800</v>
      </c>
      <c r="J1541" s="2"/>
      <c r="K1541" s="26"/>
      <c r="L1541" s="26"/>
    </row>
    <row r="1542" spans="1:12" x14ac:dyDescent="0.3">
      <c r="A1542" s="2"/>
      <c r="C1542" s="46"/>
      <c r="D1542" s="2" t="s">
        <v>3</v>
      </c>
      <c r="E1542" s="8">
        <v>4</v>
      </c>
      <c r="F1542" s="7">
        <v>2000</v>
      </c>
      <c r="G1542" s="7">
        <f t="shared" si="211"/>
        <v>8000</v>
      </c>
      <c r="H1542" s="26"/>
      <c r="I1542" s="26">
        <f>G1542*6</f>
        <v>48000</v>
      </c>
      <c r="J1542" s="2"/>
      <c r="K1542" s="26"/>
      <c r="L1542" s="26"/>
    </row>
    <row r="1543" spans="1:12" x14ac:dyDescent="0.3">
      <c r="A1543" s="2"/>
      <c r="D1543" s="2" t="s">
        <v>14</v>
      </c>
      <c r="E1543" s="8">
        <v>4</v>
      </c>
      <c r="F1543" s="7">
        <v>17000</v>
      </c>
      <c r="G1543" s="7">
        <f t="shared" si="211"/>
        <v>68000</v>
      </c>
      <c r="H1543" s="26"/>
      <c r="I1543" s="26">
        <f>G1543</f>
        <v>68000</v>
      </c>
      <c r="J1543" s="2"/>
      <c r="K1543" s="26"/>
      <c r="L1543" s="26"/>
    </row>
    <row r="1544" spans="1:12" x14ac:dyDescent="0.3">
      <c r="A1544" s="2"/>
      <c r="D1544" s="2" t="s">
        <v>10</v>
      </c>
      <c r="E1544" s="8">
        <v>4</v>
      </c>
      <c r="F1544" s="7">
        <v>9000</v>
      </c>
      <c r="G1544" s="7">
        <f t="shared" si="211"/>
        <v>36000</v>
      </c>
      <c r="H1544" s="26"/>
      <c r="I1544" s="26">
        <f>G1544</f>
        <v>36000</v>
      </c>
      <c r="J1544" s="2"/>
      <c r="K1544" s="26"/>
      <c r="L1544" s="26"/>
    </row>
    <row r="1545" spans="1:12" ht="15" thickBot="1" x14ac:dyDescent="0.35">
      <c r="A1545" s="2"/>
      <c r="D1545" s="24" t="s">
        <v>0</v>
      </c>
      <c r="E1545" s="8"/>
      <c r="F1545" s="7"/>
      <c r="G1545" s="23">
        <f>G1540+G1541+G1542+G1543+G1544</f>
        <v>114800</v>
      </c>
      <c r="H1545" s="26"/>
      <c r="I1545" s="21">
        <f>I1535+I1536+I1537+I1538+I1539+I1540+I1541+I1542+I1543+I1544</f>
        <v>252800</v>
      </c>
      <c r="J1545" s="2"/>
      <c r="K1545" s="26"/>
      <c r="L1545" s="21">
        <f>I1545</f>
        <v>252800</v>
      </c>
    </row>
    <row r="1546" spans="1:12" ht="15" thickTop="1" x14ac:dyDescent="0.3">
      <c r="A1546" s="17"/>
      <c r="B1546" s="17"/>
      <c r="C1546" s="17"/>
      <c r="D1546" s="17"/>
      <c r="E1546" s="19"/>
      <c r="F1546" s="18"/>
      <c r="G1546" s="18"/>
      <c r="H1546" s="16"/>
      <c r="I1546" s="16"/>
      <c r="J1546" s="17"/>
      <c r="K1546" s="16"/>
      <c r="L1546" s="16"/>
    </row>
    <row r="1547" spans="1:12" x14ac:dyDescent="0.3">
      <c r="B1547" s="2">
        <v>302</v>
      </c>
      <c r="C1547" s="163" t="s">
        <v>1603</v>
      </c>
      <c r="D1547" s="60" t="s">
        <v>1604</v>
      </c>
      <c r="H1547" s="26">
        <v>2000</v>
      </c>
      <c r="I1547" s="20">
        <f>H1547*6</f>
        <v>12000</v>
      </c>
      <c r="J1547" s="2"/>
      <c r="K1547" s="26"/>
      <c r="L1547" s="26"/>
    </row>
    <row r="1548" spans="1:12" x14ac:dyDescent="0.3">
      <c r="B1548" s="2">
        <v>303</v>
      </c>
      <c r="C1548" s="163" t="s">
        <v>1605</v>
      </c>
      <c r="D1548" s="60" t="s">
        <v>1606</v>
      </c>
      <c r="H1548" s="26">
        <v>2000</v>
      </c>
      <c r="I1548" s="20">
        <f t="shared" ref="I1548:I1550" si="212">H1548*6</f>
        <v>12000</v>
      </c>
      <c r="J1548" s="2"/>
      <c r="K1548" s="26"/>
      <c r="L1548" s="26"/>
    </row>
    <row r="1549" spans="1:12" x14ac:dyDescent="0.3">
      <c r="B1549" s="2">
        <v>304</v>
      </c>
      <c r="C1549" s="163" t="s">
        <v>1607</v>
      </c>
      <c r="D1549" s="60" t="s">
        <v>1608</v>
      </c>
      <c r="H1549" s="26">
        <v>2000</v>
      </c>
      <c r="I1549" s="20">
        <f t="shared" si="212"/>
        <v>12000</v>
      </c>
      <c r="J1549" s="2"/>
      <c r="K1549" s="26"/>
      <c r="L1549" s="26"/>
    </row>
    <row r="1550" spans="1:12" x14ac:dyDescent="0.3">
      <c r="B1550" s="2">
        <v>305</v>
      </c>
      <c r="C1550" s="163" t="s">
        <v>1609</v>
      </c>
      <c r="D1550" s="60" t="s">
        <v>1610</v>
      </c>
      <c r="H1550" s="26">
        <v>2000</v>
      </c>
      <c r="I1550" s="20">
        <f t="shared" si="212"/>
        <v>12000</v>
      </c>
      <c r="J1550" s="2"/>
      <c r="K1550" s="26"/>
      <c r="L1550" s="26"/>
    </row>
    <row r="1551" spans="1:12" x14ac:dyDescent="0.3">
      <c r="A1551" s="2"/>
      <c r="D1551" s="2" t="s">
        <v>16</v>
      </c>
      <c r="E1551" s="8">
        <v>4</v>
      </c>
      <c r="F1551" s="7">
        <v>1500</v>
      </c>
      <c r="G1551" s="7">
        <f t="shared" ref="G1551:G1556" si="213">E1551*F1551</f>
        <v>6000</v>
      </c>
      <c r="H1551" s="26"/>
      <c r="I1551" s="26">
        <f>G1551*6</f>
        <v>36000</v>
      </c>
      <c r="J1551" s="2"/>
      <c r="K1551" s="26"/>
      <c r="L1551" s="26"/>
    </row>
    <row r="1552" spans="1:12" x14ac:dyDescent="0.3">
      <c r="A1552" s="2"/>
      <c r="C1552" s="46"/>
      <c r="D1552" s="2" t="s">
        <v>15</v>
      </c>
      <c r="E1552" s="8">
        <v>4</v>
      </c>
      <c r="F1552" s="7">
        <v>500</v>
      </c>
      <c r="G1552" s="7">
        <f t="shared" si="213"/>
        <v>2000</v>
      </c>
      <c r="H1552" s="26"/>
      <c r="I1552" s="26">
        <f>G1552*6</f>
        <v>12000</v>
      </c>
      <c r="J1552" s="2"/>
      <c r="K1552" s="26"/>
      <c r="L1552" s="26"/>
    </row>
    <row r="1553" spans="1:12" x14ac:dyDescent="0.3">
      <c r="A1553" s="2"/>
      <c r="C1553" s="46"/>
      <c r="D1553" s="2" t="s">
        <v>56</v>
      </c>
      <c r="E1553" s="8">
        <v>4</v>
      </c>
      <c r="F1553" s="7">
        <v>200</v>
      </c>
      <c r="G1553" s="7">
        <f t="shared" si="213"/>
        <v>800</v>
      </c>
      <c r="H1553" s="2"/>
      <c r="I1553" s="26">
        <f>G1553*6</f>
        <v>4800</v>
      </c>
      <c r="J1553" s="2"/>
      <c r="K1553" s="26"/>
      <c r="L1553" s="26"/>
    </row>
    <row r="1554" spans="1:12" x14ac:dyDescent="0.3">
      <c r="A1554" s="2"/>
      <c r="C1554" s="46"/>
      <c r="D1554" s="2" t="s">
        <v>3</v>
      </c>
      <c r="E1554" s="8">
        <v>4</v>
      </c>
      <c r="F1554" s="7">
        <v>2000</v>
      </c>
      <c r="G1554" s="7">
        <f t="shared" si="213"/>
        <v>8000</v>
      </c>
      <c r="H1554" s="26"/>
      <c r="I1554" s="26">
        <f>G1554*6</f>
        <v>48000</v>
      </c>
      <c r="J1554" s="2"/>
      <c r="K1554" s="26"/>
      <c r="L1554" s="26"/>
    </row>
    <row r="1555" spans="1:12" x14ac:dyDescent="0.3">
      <c r="A1555" s="2"/>
      <c r="D1555" s="2" t="s">
        <v>14</v>
      </c>
      <c r="E1555" s="8">
        <v>4</v>
      </c>
      <c r="F1555" s="7">
        <v>17000</v>
      </c>
      <c r="G1555" s="7">
        <f t="shared" si="213"/>
        <v>68000</v>
      </c>
      <c r="H1555" s="26"/>
      <c r="I1555" s="26">
        <f>G1555</f>
        <v>68000</v>
      </c>
      <c r="J1555" s="2"/>
      <c r="K1555" s="26"/>
      <c r="L1555" s="26"/>
    </row>
    <row r="1556" spans="1:12" x14ac:dyDescent="0.3">
      <c r="A1556" s="2"/>
      <c r="D1556" s="2" t="s">
        <v>10</v>
      </c>
      <c r="E1556" s="8">
        <v>4</v>
      </c>
      <c r="F1556" s="7">
        <v>9000</v>
      </c>
      <c r="G1556" s="7">
        <f t="shared" si="213"/>
        <v>36000</v>
      </c>
      <c r="H1556" s="26"/>
      <c r="I1556" s="26">
        <f>G1556</f>
        <v>36000</v>
      </c>
      <c r="J1556" s="2"/>
      <c r="K1556" s="26"/>
      <c r="L1556" s="26"/>
    </row>
    <row r="1557" spans="1:12" ht="15" thickBot="1" x14ac:dyDescent="0.35">
      <c r="A1557" s="2"/>
      <c r="D1557" s="24" t="s">
        <v>0</v>
      </c>
      <c r="E1557" s="8"/>
      <c r="F1557" s="7"/>
      <c r="G1557" s="23">
        <f>G1552+G1553+G1554+G1555+G1556</f>
        <v>114800</v>
      </c>
      <c r="H1557" s="26"/>
      <c r="I1557" s="21">
        <f>I1547+I1548+I1549+I1550+I1551+I1552+I1553+I1554+I1555+I1556</f>
        <v>252800</v>
      </c>
      <c r="J1557" s="2"/>
      <c r="K1557" s="26"/>
      <c r="L1557" s="21">
        <f>I1557</f>
        <v>252800</v>
      </c>
    </row>
    <row r="1558" spans="1:12" ht="15" thickTop="1" x14ac:dyDescent="0.3">
      <c r="A1558" s="17"/>
      <c r="B1558" s="17"/>
      <c r="C1558" s="17"/>
      <c r="D1558" s="17"/>
      <c r="E1558" s="19"/>
      <c r="F1558" s="18"/>
      <c r="G1558" s="18"/>
      <c r="H1558" s="16"/>
      <c r="I1558" s="16"/>
      <c r="J1558" s="17"/>
      <c r="K1558" s="16"/>
      <c r="L1558" s="16"/>
    </row>
    <row r="1559" spans="1:12" x14ac:dyDescent="0.3">
      <c r="B1559" s="2">
        <v>306</v>
      </c>
      <c r="C1559" s="163" t="s">
        <v>1611</v>
      </c>
      <c r="D1559" s="60" t="s">
        <v>1612</v>
      </c>
      <c r="H1559" s="26">
        <v>2000</v>
      </c>
      <c r="I1559" s="20">
        <f>H1559*6</f>
        <v>12000</v>
      </c>
      <c r="J1559" s="2"/>
      <c r="K1559" s="26"/>
      <c r="L1559" s="26"/>
    </row>
    <row r="1560" spans="1:12" x14ac:dyDescent="0.3">
      <c r="B1560" s="2">
        <v>307</v>
      </c>
      <c r="C1560" s="163" t="s">
        <v>1613</v>
      </c>
      <c r="D1560" s="60" t="s">
        <v>1614</v>
      </c>
      <c r="H1560" s="26">
        <v>2000</v>
      </c>
      <c r="I1560" s="20">
        <f t="shared" ref="I1560:I1562" si="214">H1560*6</f>
        <v>12000</v>
      </c>
      <c r="J1560" s="2"/>
      <c r="K1560" s="26"/>
      <c r="L1560" s="26"/>
    </row>
    <row r="1561" spans="1:12" x14ac:dyDescent="0.3">
      <c r="B1561" s="2">
        <v>308</v>
      </c>
      <c r="C1561" s="163" t="s">
        <v>1615</v>
      </c>
      <c r="D1561" s="60" t="s">
        <v>1616</v>
      </c>
      <c r="H1561" s="26">
        <v>2000</v>
      </c>
      <c r="I1561" s="20">
        <f t="shared" si="214"/>
        <v>12000</v>
      </c>
      <c r="J1561" s="2"/>
      <c r="K1561" s="26"/>
      <c r="L1561" s="26"/>
    </row>
    <row r="1562" spans="1:12" x14ac:dyDescent="0.3">
      <c r="B1562" s="2">
        <v>309</v>
      </c>
      <c r="C1562" s="163" t="s">
        <v>1617</v>
      </c>
      <c r="D1562" s="60" t="s">
        <v>1618</v>
      </c>
      <c r="H1562" s="26">
        <v>2000</v>
      </c>
      <c r="I1562" s="20">
        <f t="shared" si="214"/>
        <v>12000</v>
      </c>
      <c r="J1562" s="2"/>
      <c r="K1562" s="26"/>
      <c r="L1562" s="26"/>
    </row>
    <row r="1563" spans="1:12" x14ac:dyDescent="0.3">
      <c r="A1563" s="2"/>
      <c r="D1563" s="2" t="s">
        <v>16</v>
      </c>
      <c r="E1563" s="8">
        <v>4</v>
      </c>
      <c r="F1563" s="7">
        <v>1500</v>
      </c>
      <c r="G1563" s="7">
        <f t="shared" ref="G1563:G1568" si="215">E1563*F1563</f>
        <v>6000</v>
      </c>
      <c r="H1563" s="26"/>
      <c r="I1563" s="26">
        <f>G1563*6</f>
        <v>36000</v>
      </c>
      <c r="J1563" s="2"/>
      <c r="K1563" s="26"/>
      <c r="L1563" s="26"/>
    </row>
    <row r="1564" spans="1:12" x14ac:dyDescent="0.3">
      <c r="A1564" s="2"/>
      <c r="C1564" s="46"/>
      <c r="D1564" s="2" t="s">
        <v>15</v>
      </c>
      <c r="E1564" s="8">
        <v>4</v>
      </c>
      <c r="F1564" s="7">
        <v>500</v>
      </c>
      <c r="G1564" s="7">
        <f t="shared" si="215"/>
        <v>2000</v>
      </c>
      <c r="H1564" s="26"/>
      <c r="I1564" s="26">
        <f>G1564*6</f>
        <v>12000</v>
      </c>
      <c r="J1564" s="2"/>
      <c r="K1564" s="26"/>
      <c r="L1564" s="26"/>
    </row>
    <row r="1565" spans="1:12" x14ac:dyDescent="0.3">
      <c r="A1565" s="2"/>
      <c r="C1565" s="46"/>
      <c r="D1565" s="2" t="s">
        <v>56</v>
      </c>
      <c r="E1565" s="8">
        <v>4</v>
      </c>
      <c r="F1565" s="7">
        <v>200</v>
      </c>
      <c r="G1565" s="7">
        <f t="shared" si="215"/>
        <v>800</v>
      </c>
      <c r="H1565" s="2"/>
      <c r="I1565" s="26">
        <f>G1565*6</f>
        <v>4800</v>
      </c>
      <c r="J1565" s="2"/>
      <c r="K1565" s="26"/>
      <c r="L1565" s="26"/>
    </row>
    <row r="1566" spans="1:12" x14ac:dyDescent="0.3">
      <c r="A1566" s="2"/>
      <c r="C1566" s="46"/>
      <c r="D1566" s="2" t="s">
        <v>3</v>
      </c>
      <c r="E1566" s="8">
        <v>4</v>
      </c>
      <c r="F1566" s="7">
        <v>2000</v>
      </c>
      <c r="G1566" s="7">
        <f t="shared" si="215"/>
        <v>8000</v>
      </c>
      <c r="H1566" s="26"/>
      <c r="I1566" s="26">
        <f>G1566*6</f>
        <v>48000</v>
      </c>
      <c r="J1566" s="2"/>
      <c r="K1566" s="26"/>
      <c r="L1566" s="26"/>
    </row>
    <row r="1567" spans="1:12" x14ac:dyDescent="0.3">
      <c r="A1567" s="2"/>
      <c r="D1567" s="2" t="s">
        <v>14</v>
      </c>
      <c r="E1567" s="8">
        <v>4</v>
      </c>
      <c r="F1567" s="7">
        <v>17000</v>
      </c>
      <c r="G1567" s="7">
        <f t="shared" si="215"/>
        <v>68000</v>
      </c>
      <c r="H1567" s="26"/>
      <c r="I1567" s="26">
        <f>G1567</f>
        <v>68000</v>
      </c>
      <c r="J1567" s="2"/>
      <c r="K1567" s="26"/>
      <c r="L1567" s="26"/>
    </row>
    <row r="1568" spans="1:12" x14ac:dyDescent="0.3">
      <c r="A1568" s="2"/>
      <c r="D1568" s="2" t="s">
        <v>10</v>
      </c>
      <c r="E1568" s="8">
        <v>4</v>
      </c>
      <c r="F1568" s="7">
        <v>9000</v>
      </c>
      <c r="G1568" s="7">
        <f t="shared" si="215"/>
        <v>36000</v>
      </c>
      <c r="H1568" s="26"/>
      <c r="I1568" s="26">
        <f>G1568</f>
        <v>36000</v>
      </c>
      <c r="J1568" s="2"/>
      <c r="K1568" s="26"/>
      <c r="L1568" s="26"/>
    </row>
    <row r="1569" spans="1:12" ht="15" thickBot="1" x14ac:dyDescent="0.35">
      <c r="A1569" s="2"/>
      <c r="D1569" s="24" t="s">
        <v>0</v>
      </c>
      <c r="E1569" s="8"/>
      <c r="F1569" s="7"/>
      <c r="G1569" s="23">
        <f>G1564+G1565+G1566+G1567+G1568</f>
        <v>114800</v>
      </c>
      <c r="H1569" s="26"/>
      <c r="I1569" s="21">
        <f>I1559+I1560+I1561+I1562+I1563+I1564+I1565+I1566+I1567+I1568</f>
        <v>252800</v>
      </c>
      <c r="J1569" s="2"/>
      <c r="K1569" s="26"/>
      <c r="L1569" s="21">
        <f>I1569</f>
        <v>252800</v>
      </c>
    </row>
    <row r="1570" spans="1:12" ht="15" thickTop="1" x14ac:dyDescent="0.3">
      <c r="A1570" s="17"/>
      <c r="B1570" s="17"/>
      <c r="C1570" s="17"/>
      <c r="D1570" s="17"/>
      <c r="E1570" s="19"/>
      <c r="F1570" s="18"/>
      <c r="G1570" s="18"/>
      <c r="H1570" s="16"/>
      <c r="I1570" s="16"/>
      <c r="J1570" s="17"/>
      <c r="K1570" s="16"/>
      <c r="L1570" s="16"/>
    </row>
    <row r="1571" spans="1:12" x14ac:dyDescent="0.3">
      <c r="B1571" s="2">
        <v>310</v>
      </c>
      <c r="C1571" s="163" t="s">
        <v>1619</v>
      </c>
      <c r="D1571" s="60" t="s">
        <v>1620</v>
      </c>
      <c r="H1571" s="26">
        <v>2000</v>
      </c>
      <c r="I1571" s="20">
        <f>H1571*6</f>
        <v>12000</v>
      </c>
      <c r="J1571" s="2"/>
      <c r="K1571" s="26"/>
      <c r="L1571" s="26"/>
    </row>
    <row r="1572" spans="1:12" x14ac:dyDescent="0.3">
      <c r="B1572" s="2">
        <v>311</v>
      </c>
      <c r="C1572" s="163" t="s">
        <v>1621</v>
      </c>
      <c r="D1572" s="60" t="s">
        <v>1622</v>
      </c>
      <c r="H1572" s="26">
        <v>2000</v>
      </c>
      <c r="I1572" s="20">
        <f t="shared" ref="I1572:I1574" si="216">H1572*6</f>
        <v>12000</v>
      </c>
      <c r="J1572" s="2"/>
      <c r="K1572" s="26"/>
      <c r="L1572" s="26"/>
    </row>
    <row r="1573" spans="1:12" x14ac:dyDescent="0.3">
      <c r="B1573" s="2">
        <v>312</v>
      </c>
      <c r="C1573" s="163" t="s">
        <v>1623</v>
      </c>
      <c r="D1573" s="60" t="s">
        <v>1624</v>
      </c>
      <c r="H1573" s="26">
        <v>2000</v>
      </c>
      <c r="I1573" s="20">
        <f t="shared" si="216"/>
        <v>12000</v>
      </c>
      <c r="J1573" s="2"/>
      <c r="K1573" s="26"/>
      <c r="L1573" s="26"/>
    </row>
    <row r="1574" spans="1:12" x14ac:dyDescent="0.3">
      <c r="B1574" s="2">
        <v>313</v>
      </c>
      <c r="C1574" s="163" t="s">
        <v>1625</v>
      </c>
      <c r="D1574" s="60" t="s">
        <v>1626</v>
      </c>
      <c r="H1574" s="26">
        <v>2000</v>
      </c>
      <c r="I1574" s="20">
        <f t="shared" si="216"/>
        <v>12000</v>
      </c>
      <c r="J1574" s="2"/>
      <c r="K1574" s="26"/>
      <c r="L1574" s="26"/>
    </row>
    <row r="1575" spans="1:12" x14ac:dyDescent="0.3">
      <c r="A1575" s="2"/>
      <c r="D1575" s="2" t="s">
        <v>16</v>
      </c>
      <c r="E1575" s="8">
        <v>4</v>
      </c>
      <c r="F1575" s="7">
        <v>1500</v>
      </c>
      <c r="G1575" s="7">
        <f t="shared" ref="G1575:G1580" si="217">E1575*F1575</f>
        <v>6000</v>
      </c>
      <c r="H1575" s="26"/>
      <c r="I1575" s="26">
        <f>G1575*6</f>
        <v>36000</v>
      </c>
      <c r="J1575" s="2"/>
      <c r="K1575" s="26"/>
      <c r="L1575" s="26"/>
    </row>
    <row r="1576" spans="1:12" x14ac:dyDescent="0.3">
      <c r="A1576" s="2"/>
      <c r="C1576" s="46"/>
      <c r="D1576" s="2" t="s">
        <v>15</v>
      </c>
      <c r="E1576" s="8">
        <v>4</v>
      </c>
      <c r="F1576" s="7">
        <v>500</v>
      </c>
      <c r="G1576" s="7">
        <f t="shared" si="217"/>
        <v>2000</v>
      </c>
      <c r="H1576" s="26"/>
      <c r="I1576" s="26">
        <f>G1576*6</f>
        <v>12000</v>
      </c>
      <c r="J1576" s="2"/>
      <c r="K1576" s="26"/>
      <c r="L1576" s="26"/>
    </row>
    <row r="1577" spans="1:12" x14ac:dyDescent="0.3">
      <c r="A1577" s="2"/>
      <c r="C1577" s="46"/>
      <c r="D1577" s="2" t="s">
        <v>56</v>
      </c>
      <c r="E1577" s="8">
        <v>4</v>
      </c>
      <c r="F1577" s="7">
        <v>200</v>
      </c>
      <c r="G1577" s="7">
        <f t="shared" si="217"/>
        <v>800</v>
      </c>
      <c r="H1577" s="2"/>
      <c r="I1577" s="26">
        <f>G1577*6</f>
        <v>4800</v>
      </c>
      <c r="J1577" s="2"/>
      <c r="K1577" s="26"/>
      <c r="L1577" s="26"/>
    </row>
    <row r="1578" spans="1:12" x14ac:dyDescent="0.3">
      <c r="A1578" s="2"/>
      <c r="C1578" s="46"/>
      <c r="D1578" s="2" t="s">
        <v>3</v>
      </c>
      <c r="E1578" s="8">
        <v>4</v>
      </c>
      <c r="F1578" s="7">
        <v>2000</v>
      </c>
      <c r="G1578" s="7">
        <f t="shared" si="217"/>
        <v>8000</v>
      </c>
      <c r="H1578" s="26"/>
      <c r="I1578" s="26">
        <f>G1578*6</f>
        <v>48000</v>
      </c>
      <c r="J1578" s="2"/>
      <c r="K1578" s="26"/>
      <c r="L1578" s="26"/>
    </row>
    <row r="1579" spans="1:12" x14ac:dyDescent="0.3">
      <c r="A1579" s="2"/>
      <c r="D1579" s="2" t="s">
        <v>14</v>
      </c>
      <c r="E1579" s="8">
        <v>4</v>
      </c>
      <c r="F1579" s="7">
        <v>17000</v>
      </c>
      <c r="G1579" s="7">
        <f t="shared" si="217"/>
        <v>68000</v>
      </c>
      <c r="H1579" s="26"/>
      <c r="I1579" s="26">
        <f>G1579</f>
        <v>68000</v>
      </c>
      <c r="J1579" s="2"/>
      <c r="K1579" s="26"/>
      <c r="L1579" s="26"/>
    </row>
    <row r="1580" spans="1:12" x14ac:dyDescent="0.3">
      <c r="A1580" s="2"/>
      <c r="D1580" s="2" t="s">
        <v>10</v>
      </c>
      <c r="E1580" s="8">
        <v>4</v>
      </c>
      <c r="F1580" s="7">
        <v>9000</v>
      </c>
      <c r="G1580" s="7">
        <f t="shared" si="217"/>
        <v>36000</v>
      </c>
      <c r="H1580" s="26"/>
      <c r="I1580" s="26">
        <f>G1580</f>
        <v>36000</v>
      </c>
      <c r="J1580" s="2"/>
      <c r="K1580" s="26"/>
      <c r="L1580" s="26"/>
    </row>
    <row r="1581" spans="1:12" ht="15" thickBot="1" x14ac:dyDescent="0.35">
      <c r="A1581" s="2"/>
      <c r="D1581" s="24" t="s">
        <v>0</v>
      </c>
      <c r="E1581" s="8"/>
      <c r="F1581" s="7"/>
      <c r="G1581" s="23">
        <f>G1576+G1577+G1578+G1579+G1580</f>
        <v>114800</v>
      </c>
      <c r="H1581" s="26"/>
      <c r="I1581" s="21">
        <f>I1571+I1572+I1573+I1574+I1575+I1576+I1577+I1578+I1579+I1580</f>
        <v>252800</v>
      </c>
      <c r="J1581" s="2"/>
      <c r="K1581" s="26"/>
      <c r="L1581" s="21">
        <f>I1581</f>
        <v>252800</v>
      </c>
    </row>
    <row r="1582" spans="1:12" ht="15" thickTop="1" x14ac:dyDescent="0.3">
      <c r="A1582" s="17"/>
      <c r="B1582" s="17"/>
      <c r="C1582" s="17"/>
      <c r="D1582" s="17"/>
      <c r="E1582" s="19"/>
      <c r="F1582" s="18"/>
      <c r="G1582" s="18"/>
      <c r="H1582" s="16"/>
      <c r="I1582" s="16"/>
      <c r="J1582" s="17"/>
      <c r="K1582" s="16"/>
      <c r="L1582" s="16"/>
    </row>
    <row r="1583" spans="1:12" x14ac:dyDescent="0.3">
      <c r="B1583" s="46">
        <v>314</v>
      </c>
      <c r="C1583" s="143" t="s">
        <v>1627</v>
      </c>
      <c r="D1583" s="60" t="s">
        <v>1628</v>
      </c>
      <c r="H1583" s="26">
        <v>2000</v>
      </c>
      <c r="I1583" s="20">
        <f>H1583*6</f>
        <v>12000</v>
      </c>
      <c r="J1583" s="2"/>
      <c r="K1583" s="26"/>
      <c r="L1583" s="26"/>
    </row>
    <row r="1584" spans="1:12" x14ac:dyDescent="0.3">
      <c r="B1584" s="2">
        <v>315</v>
      </c>
      <c r="C1584" s="163" t="s">
        <v>1629</v>
      </c>
      <c r="D1584" s="60" t="s">
        <v>1630</v>
      </c>
      <c r="H1584" s="26">
        <v>2000</v>
      </c>
      <c r="I1584" s="20">
        <f t="shared" ref="I1584:I1586" si="218">H1584*6</f>
        <v>12000</v>
      </c>
      <c r="J1584" s="2"/>
      <c r="K1584" s="26"/>
      <c r="L1584" s="26"/>
    </row>
    <row r="1585" spans="1:12" x14ac:dyDescent="0.3">
      <c r="B1585" s="2">
        <v>316</v>
      </c>
      <c r="C1585" s="143" t="s">
        <v>1631</v>
      </c>
      <c r="D1585" s="60" t="s">
        <v>1632</v>
      </c>
      <c r="H1585" s="26">
        <v>2000</v>
      </c>
      <c r="I1585" s="20">
        <f t="shared" si="218"/>
        <v>12000</v>
      </c>
      <c r="J1585" s="2"/>
      <c r="K1585" s="26"/>
      <c r="L1585" s="26"/>
    </row>
    <row r="1586" spans="1:12" x14ac:dyDescent="0.3">
      <c r="B1586" s="2">
        <v>317</v>
      </c>
      <c r="C1586" s="143" t="s">
        <v>1633</v>
      </c>
      <c r="D1586" s="60" t="s">
        <v>1634</v>
      </c>
      <c r="H1586" s="26">
        <v>2000</v>
      </c>
      <c r="I1586" s="20">
        <f t="shared" si="218"/>
        <v>12000</v>
      </c>
      <c r="J1586" s="2"/>
      <c r="K1586" s="26"/>
      <c r="L1586" s="26"/>
    </row>
    <row r="1587" spans="1:12" x14ac:dyDescent="0.3">
      <c r="A1587" s="2"/>
      <c r="D1587" s="2" t="s">
        <v>16</v>
      </c>
      <c r="E1587" s="8">
        <v>4</v>
      </c>
      <c r="F1587" s="7">
        <v>1500</v>
      </c>
      <c r="G1587" s="7">
        <f t="shared" ref="G1587:G1592" si="219">E1587*F1587</f>
        <v>6000</v>
      </c>
      <c r="H1587" s="26"/>
      <c r="I1587" s="26">
        <f>G1587*6</f>
        <v>36000</v>
      </c>
      <c r="J1587" s="2"/>
      <c r="K1587" s="26"/>
      <c r="L1587" s="26"/>
    </row>
    <row r="1588" spans="1:12" x14ac:dyDescent="0.3">
      <c r="A1588" s="2"/>
      <c r="C1588" s="46"/>
      <c r="D1588" s="2" t="s">
        <v>15</v>
      </c>
      <c r="E1588" s="8">
        <v>4</v>
      </c>
      <c r="F1588" s="7">
        <v>500</v>
      </c>
      <c r="G1588" s="7">
        <f t="shared" si="219"/>
        <v>2000</v>
      </c>
      <c r="H1588" s="26"/>
      <c r="I1588" s="26">
        <f>G1588*6</f>
        <v>12000</v>
      </c>
      <c r="J1588" s="2"/>
      <c r="K1588" s="26"/>
      <c r="L1588" s="26"/>
    </row>
    <row r="1589" spans="1:12" x14ac:dyDescent="0.3">
      <c r="A1589" s="2"/>
      <c r="C1589" s="46"/>
      <c r="D1589" s="2" t="s">
        <v>56</v>
      </c>
      <c r="E1589" s="8">
        <v>4</v>
      </c>
      <c r="F1589" s="7">
        <v>200</v>
      </c>
      <c r="G1589" s="7">
        <f t="shared" si="219"/>
        <v>800</v>
      </c>
      <c r="H1589" s="2"/>
      <c r="I1589" s="26">
        <f>G1589*6</f>
        <v>4800</v>
      </c>
      <c r="J1589" s="2"/>
      <c r="K1589" s="26"/>
      <c r="L1589" s="26"/>
    </row>
    <row r="1590" spans="1:12" x14ac:dyDescent="0.3">
      <c r="A1590" s="2"/>
      <c r="C1590" s="46"/>
      <c r="D1590" s="2" t="s">
        <v>3</v>
      </c>
      <c r="E1590" s="8">
        <v>4</v>
      </c>
      <c r="F1590" s="7">
        <v>2000</v>
      </c>
      <c r="G1590" s="7">
        <f t="shared" si="219"/>
        <v>8000</v>
      </c>
      <c r="H1590" s="26"/>
      <c r="I1590" s="26">
        <f>G1590*6</f>
        <v>48000</v>
      </c>
      <c r="J1590" s="2"/>
      <c r="K1590" s="26"/>
      <c r="L1590" s="26"/>
    </row>
    <row r="1591" spans="1:12" x14ac:dyDescent="0.3">
      <c r="A1591" s="2"/>
      <c r="D1591" s="2" t="s">
        <v>14</v>
      </c>
      <c r="E1591" s="8">
        <v>4</v>
      </c>
      <c r="F1591" s="7">
        <v>17000</v>
      </c>
      <c r="G1591" s="7">
        <f t="shared" si="219"/>
        <v>68000</v>
      </c>
      <c r="H1591" s="26"/>
      <c r="I1591" s="26">
        <f>G1591</f>
        <v>68000</v>
      </c>
      <c r="J1591" s="2"/>
      <c r="K1591" s="26"/>
      <c r="L1591" s="26"/>
    </row>
    <row r="1592" spans="1:12" x14ac:dyDescent="0.3">
      <c r="A1592" s="2"/>
      <c r="D1592" s="2" t="s">
        <v>10</v>
      </c>
      <c r="E1592" s="8">
        <v>4</v>
      </c>
      <c r="F1592" s="7">
        <v>9000</v>
      </c>
      <c r="G1592" s="7">
        <f t="shared" si="219"/>
        <v>36000</v>
      </c>
      <c r="H1592" s="26"/>
      <c r="I1592" s="26">
        <f>G1592</f>
        <v>36000</v>
      </c>
      <c r="J1592" s="2"/>
      <c r="K1592" s="26"/>
      <c r="L1592" s="26"/>
    </row>
    <row r="1593" spans="1:12" ht="15" thickBot="1" x14ac:dyDescent="0.35">
      <c r="A1593" s="2"/>
      <c r="D1593" s="24" t="s">
        <v>0</v>
      </c>
      <c r="E1593" s="8"/>
      <c r="F1593" s="7"/>
      <c r="G1593" s="23">
        <f>G1588+G1589+G1590+G1591+G1592</f>
        <v>114800</v>
      </c>
      <c r="H1593" s="26"/>
      <c r="I1593" s="21">
        <f>I1583+I1584+I1585+I1586+I1587+I1588+I1589+I1590+I1591+I1592</f>
        <v>252800</v>
      </c>
      <c r="J1593" s="2"/>
      <c r="K1593" s="26"/>
      <c r="L1593" s="21">
        <f>I1593</f>
        <v>252800</v>
      </c>
    </row>
    <row r="1594" spans="1:12" ht="15" thickTop="1" x14ac:dyDescent="0.3">
      <c r="A1594" s="17"/>
      <c r="B1594" s="17"/>
      <c r="C1594" s="17"/>
      <c r="D1594" s="17"/>
      <c r="E1594" s="19"/>
      <c r="F1594" s="18"/>
      <c r="G1594" s="18"/>
      <c r="H1594" s="16"/>
      <c r="I1594" s="16"/>
      <c r="J1594" s="17"/>
      <c r="K1594" s="16"/>
      <c r="L1594" s="16"/>
    </row>
    <row r="1595" spans="1:12" x14ac:dyDescent="0.3">
      <c r="B1595" s="2">
        <v>318</v>
      </c>
      <c r="C1595" s="163" t="s">
        <v>1635</v>
      </c>
      <c r="D1595" s="60" t="s">
        <v>1636</v>
      </c>
      <c r="H1595" s="26">
        <v>2000</v>
      </c>
      <c r="I1595" s="20">
        <f>H1595*6</f>
        <v>12000</v>
      </c>
      <c r="J1595" s="2"/>
      <c r="K1595" s="26"/>
      <c r="L1595" s="26"/>
    </row>
    <row r="1596" spans="1:12" x14ac:dyDescent="0.3">
      <c r="B1596" s="2">
        <v>319</v>
      </c>
      <c r="C1596" s="163" t="s">
        <v>1637</v>
      </c>
      <c r="D1596" s="60" t="s">
        <v>1638</v>
      </c>
      <c r="H1596" s="26">
        <v>2000</v>
      </c>
      <c r="I1596" s="20">
        <f t="shared" ref="I1596:I1598" si="220">H1596*6</f>
        <v>12000</v>
      </c>
      <c r="J1596" s="2"/>
      <c r="K1596" s="26"/>
      <c r="L1596" s="26"/>
    </row>
    <row r="1597" spans="1:12" x14ac:dyDescent="0.3">
      <c r="B1597" s="2">
        <v>320</v>
      </c>
      <c r="C1597" s="163" t="s">
        <v>1639</v>
      </c>
      <c r="D1597" s="60" t="s">
        <v>1640</v>
      </c>
      <c r="H1597" s="26">
        <v>2000</v>
      </c>
      <c r="I1597" s="20">
        <f t="shared" si="220"/>
        <v>12000</v>
      </c>
      <c r="J1597" s="2"/>
      <c r="K1597" s="26"/>
      <c r="L1597" s="26"/>
    </row>
    <row r="1598" spans="1:12" x14ac:dyDescent="0.3">
      <c r="B1598" s="2">
        <v>321</v>
      </c>
      <c r="C1598" s="163" t="s">
        <v>1641</v>
      </c>
      <c r="D1598" s="60" t="s">
        <v>1642</v>
      </c>
      <c r="H1598" s="26">
        <v>2000</v>
      </c>
      <c r="I1598" s="20">
        <f t="shared" si="220"/>
        <v>12000</v>
      </c>
      <c r="J1598" s="2"/>
      <c r="K1598" s="26"/>
      <c r="L1598" s="26"/>
    </row>
    <row r="1599" spans="1:12" x14ac:dyDescent="0.3">
      <c r="A1599" s="2"/>
      <c r="D1599" s="2" t="s">
        <v>16</v>
      </c>
      <c r="E1599" s="8">
        <v>4</v>
      </c>
      <c r="F1599" s="7">
        <v>1500</v>
      </c>
      <c r="G1599" s="7">
        <f t="shared" ref="G1599:G1604" si="221">E1599*F1599</f>
        <v>6000</v>
      </c>
      <c r="H1599" s="26"/>
      <c r="I1599" s="26">
        <f>G1599*6</f>
        <v>36000</v>
      </c>
      <c r="J1599" s="2"/>
      <c r="K1599" s="26"/>
      <c r="L1599" s="26"/>
    </row>
    <row r="1600" spans="1:12" x14ac:dyDescent="0.3">
      <c r="A1600" s="2"/>
      <c r="C1600" s="46"/>
      <c r="D1600" s="2" t="s">
        <v>15</v>
      </c>
      <c r="E1600" s="8">
        <v>4</v>
      </c>
      <c r="F1600" s="7">
        <v>500</v>
      </c>
      <c r="G1600" s="7">
        <f t="shared" si="221"/>
        <v>2000</v>
      </c>
      <c r="H1600" s="26"/>
      <c r="I1600" s="26">
        <f>G1600*6</f>
        <v>12000</v>
      </c>
      <c r="J1600" s="2"/>
      <c r="K1600" s="26"/>
      <c r="L1600" s="26"/>
    </row>
    <row r="1601" spans="1:12" x14ac:dyDescent="0.3">
      <c r="A1601" s="2"/>
      <c r="C1601" s="46"/>
      <c r="D1601" s="2" t="s">
        <v>56</v>
      </c>
      <c r="E1601" s="8">
        <v>4</v>
      </c>
      <c r="F1601" s="7">
        <v>200</v>
      </c>
      <c r="G1601" s="7">
        <f t="shared" si="221"/>
        <v>800</v>
      </c>
      <c r="H1601" s="2"/>
      <c r="I1601" s="26">
        <f>G1601*6</f>
        <v>4800</v>
      </c>
      <c r="J1601" s="2"/>
      <c r="K1601" s="26"/>
      <c r="L1601" s="26"/>
    </row>
    <row r="1602" spans="1:12" x14ac:dyDescent="0.3">
      <c r="A1602" s="2"/>
      <c r="C1602" s="46"/>
      <c r="D1602" s="2" t="s">
        <v>3</v>
      </c>
      <c r="E1602" s="8">
        <v>4</v>
      </c>
      <c r="F1602" s="7">
        <v>2000</v>
      </c>
      <c r="G1602" s="7">
        <f t="shared" si="221"/>
        <v>8000</v>
      </c>
      <c r="H1602" s="26"/>
      <c r="I1602" s="26">
        <f>G1602*6</f>
        <v>48000</v>
      </c>
      <c r="J1602" s="2"/>
      <c r="K1602" s="26"/>
      <c r="L1602" s="26"/>
    </row>
    <row r="1603" spans="1:12" x14ac:dyDescent="0.3">
      <c r="A1603" s="2"/>
      <c r="D1603" s="2" t="s">
        <v>14</v>
      </c>
      <c r="E1603" s="8">
        <v>4</v>
      </c>
      <c r="F1603" s="7">
        <v>17000</v>
      </c>
      <c r="G1603" s="7">
        <f t="shared" si="221"/>
        <v>68000</v>
      </c>
      <c r="H1603" s="26"/>
      <c r="I1603" s="26">
        <f>G1603</f>
        <v>68000</v>
      </c>
      <c r="J1603" s="2"/>
      <c r="K1603" s="26"/>
      <c r="L1603" s="26"/>
    </row>
    <row r="1604" spans="1:12" x14ac:dyDescent="0.3">
      <c r="A1604" s="2"/>
      <c r="D1604" s="2" t="s">
        <v>10</v>
      </c>
      <c r="E1604" s="8">
        <v>4</v>
      </c>
      <c r="F1604" s="7">
        <v>9000</v>
      </c>
      <c r="G1604" s="7">
        <f t="shared" si="221"/>
        <v>36000</v>
      </c>
      <c r="H1604" s="26"/>
      <c r="I1604" s="26">
        <f>G1604</f>
        <v>36000</v>
      </c>
      <c r="J1604" s="2"/>
      <c r="K1604" s="26"/>
      <c r="L1604" s="26"/>
    </row>
    <row r="1605" spans="1:12" ht="15" thickBot="1" x14ac:dyDescent="0.35">
      <c r="A1605" s="2"/>
      <c r="D1605" s="24" t="s">
        <v>0</v>
      </c>
      <c r="E1605" s="8"/>
      <c r="F1605" s="7"/>
      <c r="G1605" s="23">
        <f>G1600+G1601+G1602+G1603+G1604</f>
        <v>114800</v>
      </c>
      <c r="H1605" s="26"/>
      <c r="I1605" s="21">
        <f>I1595+I1596+I1597+I1598+I1599+I1600+I1601+I1602+I1603+I1604</f>
        <v>252800</v>
      </c>
      <c r="J1605" s="2"/>
      <c r="K1605" s="26"/>
      <c r="L1605" s="21">
        <f>I1605</f>
        <v>252800</v>
      </c>
    </row>
    <row r="1606" spans="1:12" ht="15" thickTop="1" x14ac:dyDescent="0.3">
      <c r="A1606" s="17"/>
      <c r="B1606" s="17"/>
      <c r="C1606" s="17"/>
      <c r="D1606" s="17"/>
      <c r="E1606" s="19"/>
      <c r="F1606" s="18"/>
      <c r="G1606" s="18"/>
      <c r="H1606" s="16"/>
      <c r="I1606" s="16"/>
      <c r="J1606" s="17"/>
      <c r="K1606" s="16"/>
      <c r="L1606" s="16"/>
    </row>
    <row r="1607" spans="1:12" x14ac:dyDescent="0.3">
      <c r="B1607" s="2">
        <v>322</v>
      </c>
      <c r="C1607" s="163" t="s">
        <v>1643</v>
      </c>
      <c r="D1607" s="60" t="s">
        <v>1644</v>
      </c>
      <c r="H1607" s="26">
        <v>2000</v>
      </c>
      <c r="I1607" s="20">
        <f>H1607*6</f>
        <v>12000</v>
      </c>
      <c r="J1607" s="2"/>
      <c r="K1607" s="26"/>
      <c r="L1607" s="26"/>
    </row>
    <row r="1608" spans="1:12" x14ac:dyDescent="0.3">
      <c r="B1608" s="2">
        <v>323</v>
      </c>
      <c r="C1608" s="163" t="s">
        <v>1645</v>
      </c>
      <c r="D1608" s="60" t="s">
        <v>1646</v>
      </c>
      <c r="H1608" s="26">
        <v>2000</v>
      </c>
      <c r="I1608" s="20">
        <f t="shared" ref="I1608:I1610" si="222">H1608*6</f>
        <v>12000</v>
      </c>
      <c r="J1608" s="2"/>
      <c r="K1608" s="26"/>
      <c r="L1608" s="26"/>
    </row>
    <row r="1609" spans="1:12" x14ac:dyDescent="0.3">
      <c r="B1609" s="2">
        <v>324</v>
      </c>
      <c r="C1609" s="163" t="s">
        <v>1647</v>
      </c>
      <c r="D1609" s="60" t="s">
        <v>1648</v>
      </c>
      <c r="H1609" s="26">
        <v>2000</v>
      </c>
      <c r="I1609" s="20">
        <f t="shared" si="222"/>
        <v>12000</v>
      </c>
      <c r="J1609" s="2"/>
      <c r="K1609" s="26"/>
      <c r="L1609" s="26"/>
    </row>
    <row r="1610" spans="1:12" x14ac:dyDescent="0.3">
      <c r="B1610" s="2">
        <v>325</v>
      </c>
      <c r="C1610" s="163" t="s">
        <v>1649</v>
      </c>
      <c r="D1610" s="60" t="s">
        <v>1650</v>
      </c>
      <c r="H1610" s="26">
        <v>2000</v>
      </c>
      <c r="I1610" s="20">
        <f t="shared" si="222"/>
        <v>12000</v>
      </c>
      <c r="J1610" s="2"/>
      <c r="K1610" s="26"/>
      <c r="L1610" s="26"/>
    </row>
    <row r="1611" spans="1:12" x14ac:dyDescent="0.3">
      <c r="A1611" s="2"/>
      <c r="D1611" s="2" t="s">
        <v>16</v>
      </c>
      <c r="E1611" s="8">
        <v>4</v>
      </c>
      <c r="F1611" s="7">
        <v>1500</v>
      </c>
      <c r="G1611" s="7">
        <f t="shared" ref="G1611:G1616" si="223">E1611*F1611</f>
        <v>6000</v>
      </c>
      <c r="H1611" s="26"/>
      <c r="I1611" s="26">
        <f>G1611*6</f>
        <v>36000</v>
      </c>
      <c r="J1611" s="2"/>
      <c r="K1611" s="26"/>
      <c r="L1611" s="26"/>
    </row>
    <row r="1612" spans="1:12" x14ac:dyDescent="0.3">
      <c r="A1612" s="2"/>
      <c r="C1612" s="46"/>
      <c r="D1612" s="2" t="s">
        <v>15</v>
      </c>
      <c r="E1612" s="8">
        <v>4</v>
      </c>
      <c r="F1612" s="7">
        <v>500</v>
      </c>
      <c r="G1612" s="7">
        <f t="shared" si="223"/>
        <v>2000</v>
      </c>
      <c r="H1612" s="26"/>
      <c r="I1612" s="26">
        <f>G1612*6</f>
        <v>12000</v>
      </c>
      <c r="J1612" s="2"/>
      <c r="K1612" s="26"/>
      <c r="L1612" s="26"/>
    </row>
    <row r="1613" spans="1:12" x14ac:dyDescent="0.3">
      <c r="A1613" s="2"/>
      <c r="C1613" s="46"/>
      <c r="D1613" s="2" t="s">
        <v>56</v>
      </c>
      <c r="E1613" s="8">
        <v>4</v>
      </c>
      <c r="F1613" s="7">
        <v>200</v>
      </c>
      <c r="G1613" s="7">
        <f t="shared" si="223"/>
        <v>800</v>
      </c>
      <c r="H1613" s="2"/>
      <c r="I1613" s="26">
        <f>G1613*6</f>
        <v>4800</v>
      </c>
      <c r="J1613" s="2"/>
      <c r="K1613" s="26"/>
      <c r="L1613" s="26"/>
    </row>
    <row r="1614" spans="1:12" x14ac:dyDescent="0.3">
      <c r="A1614" s="2"/>
      <c r="C1614" s="46"/>
      <c r="D1614" s="2" t="s">
        <v>3</v>
      </c>
      <c r="E1614" s="8">
        <v>4</v>
      </c>
      <c r="F1614" s="7">
        <v>2000</v>
      </c>
      <c r="G1614" s="7">
        <f t="shared" si="223"/>
        <v>8000</v>
      </c>
      <c r="H1614" s="26"/>
      <c r="I1614" s="26">
        <f>G1614*6</f>
        <v>48000</v>
      </c>
      <c r="J1614" s="2"/>
      <c r="K1614" s="26"/>
      <c r="L1614" s="26"/>
    </row>
    <row r="1615" spans="1:12" x14ac:dyDescent="0.3">
      <c r="A1615" s="2"/>
      <c r="D1615" s="2" t="s">
        <v>14</v>
      </c>
      <c r="E1615" s="8">
        <v>4</v>
      </c>
      <c r="F1615" s="7">
        <v>17000</v>
      </c>
      <c r="G1615" s="7">
        <f t="shared" si="223"/>
        <v>68000</v>
      </c>
      <c r="H1615" s="26"/>
      <c r="I1615" s="26">
        <f>G1615</f>
        <v>68000</v>
      </c>
      <c r="J1615" s="2"/>
      <c r="K1615" s="26"/>
      <c r="L1615" s="26"/>
    </row>
    <row r="1616" spans="1:12" x14ac:dyDescent="0.3">
      <c r="A1616" s="2"/>
      <c r="D1616" s="2" t="s">
        <v>10</v>
      </c>
      <c r="E1616" s="8">
        <v>4</v>
      </c>
      <c r="F1616" s="7">
        <v>9000</v>
      </c>
      <c r="G1616" s="7">
        <f t="shared" si="223"/>
        <v>36000</v>
      </c>
      <c r="H1616" s="26"/>
      <c r="I1616" s="26">
        <f>G1616</f>
        <v>36000</v>
      </c>
      <c r="J1616" s="2"/>
      <c r="K1616" s="26"/>
      <c r="L1616" s="26"/>
    </row>
    <row r="1617" spans="1:12" ht="15" thickBot="1" x14ac:dyDescent="0.35">
      <c r="A1617" s="2"/>
      <c r="D1617" s="24" t="s">
        <v>0</v>
      </c>
      <c r="E1617" s="8"/>
      <c r="F1617" s="7"/>
      <c r="G1617" s="23">
        <f>G1612+G1613+G1614+G1615+G1616</f>
        <v>114800</v>
      </c>
      <c r="H1617" s="26"/>
      <c r="I1617" s="21">
        <f>I1607+I1608+I1609+I1610+I1611+I1612+I1613+I1614+I1615+I1616</f>
        <v>252800</v>
      </c>
      <c r="J1617" s="2"/>
      <c r="K1617" s="26"/>
      <c r="L1617" s="21">
        <f>I1617</f>
        <v>252800</v>
      </c>
    </row>
    <row r="1618" spans="1:12" ht="15" thickTop="1" x14ac:dyDescent="0.3">
      <c r="A1618" s="17"/>
      <c r="B1618" s="17"/>
      <c r="C1618" s="17"/>
      <c r="D1618" s="17"/>
      <c r="E1618" s="19"/>
      <c r="F1618" s="18"/>
      <c r="G1618" s="18"/>
      <c r="H1618" s="16"/>
      <c r="I1618" s="16"/>
      <c r="J1618" s="17"/>
      <c r="K1618" s="16"/>
      <c r="L1618" s="16"/>
    </row>
    <row r="1619" spans="1:12" x14ac:dyDescent="0.3">
      <c r="B1619" s="2">
        <v>326</v>
      </c>
      <c r="C1619" s="163" t="s">
        <v>1651</v>
      </c>
      <c r="D1619" s="60" t="s">
        <v>1652</v>
      </c>
      <c r="H1619" s="26">
        <v>2000</v>
      </c>
      <c r="I1619" s="20">
        <f>H1619*6</f>
        <v>12000</v>
      </c>
      <c r="J1619" s="2"/>
      <c r="K1619" s="26"/>
      <c r="L1619" s="26"/>
    </row>
    <row r="1620" spans="1:12" x14ac:dyDescent="0.3">
      <c r="B1620" s="2">
        <v>327</v>
      </c>
      <c r="C1620" s="163" t="s">
        <v>1653</v>
      </c>
      <c r="D1620" s="60" t="s">
        <v>1654</v>
      </c>
      <c r="H1620" s="26">
        <v>2000</v>
      </c>
      <c r="I1620" s="20">
        <f t="shared" ref="I1620:I1622" si="224">H1620*6</f>
        <v>12000</v>
      </c>
      <c r="J1620" s="2"/>
      <c r="K1620" s="26"/>
      <c r="L1620" s="26"/>
    </row>
    <row r="1621" spans="1:12" x14ac:dyDescent="0.3">
      <c r="B1621" s="2">
        <v>328</v>
      </c>
      <c r="C1621" s="163" t="s">
        <v>1655</v>
      </c>
      <c r="D1621" s="60" t="s">
        <v>1656</v>
      </c>
      <c r="H1621" s="26">
        <v>2000</v>
      </c>
      <c r="I1621" s="20">
        <f t="shared" si="224"/>
        <v>12000</v>
      </c>
      <c r="J1621" s="2"/>
      <c r="K1621" s="26"/>
      <c r="L1621" s="26"/>
    </row>
    <row r="1622" spans="1:12" x14ac:dyDescent="0.3">
      <c r="B1622" s="2">
        <v>329</v>
      </c>
      <c r="C1622" s="163" t="s">
        <v>1657</v>
      </c>
      <c r="D1622" s="60" t="s">
        <v>1658</v>
      </c>
      <c r="H1622" s="26">
        <v>2000</v>
      </c>
      <c r="I1622" s="20">
        <f t="shared" si="224"/>
        <v>12000</v>
      </c>
      <c r="J1622" s="2"/>
      <c r="K1622" s="26"/>
      <c r="L1622" s="26"/>
    </row>
    <row r="1623" spans="1:12" x14ac:dyDescent="0.3">
      <c r="A1623" s="2"/>
      <c r="D1623" s="2" t="s">
        <v>16</v>
      </c>
      <c r="E1623" s="8">
        <v>4</v>
      </c>
      <c r="F1623" s="7">
        <v>1500</v>
      </c>
      <c r="G1623" s="7">
        <f t="shared" ref="G1623:G1628" si="225">E1623*F1623</f>
        <v>6000</v>
      </c>
      <c r="H1623" s="26"/>
      <c r="I1623" s="26">
        <f>G1623*6</f>
        <v>36000</v>
      </c>
      <c r="J1623" s="2"/>
      <c r="K1623" s="26"/>
      <c r="L1623" s="26"/>
    </row>
    <row r="1624" spans="1:12" x14ac:dyDescent="0.3">
      <c r="A1624" s="2"/>
      <c r="C1624" s="46"/>
      <c r="D1624" s="2" t="s">
        <v>15</v>
      </c>
      <c r="E1624" s="8">
        <v>4</v>
      </c>
      <c r="F1624" s="7">
        <v>500</v>
      </c>
      <c r="G1624" s="7">
        <f t="shared" si="225"/>
        <v>2000</v>
      </c>
      <c r="H1624" s="26"/>
      <c r="I1624" s="26">
        <f>G1624*6</f>
        <v>12000</v>
      </c>
      <c r="J1624" s="2"/>
      <c r="K1624" s="26"/>
      <c r="L1624" s="26"/>
    </row>
    <row r="1625" spans="1:12" x14ac:dyDescent="0.3">
      <c r="A1625" s="2"/>
      <c r="C1625" s="46"/>
      <c r="D1625" s="2" t="s">
        <v>56</v>
      </c>
      <c r="E1625" s="8">
        <v>4</v>
      </c>
      <c r="F1625" s="7">
        <v>200</v>
      </c>
      <c r="G1625" s="7">
        <f t="shared" si="225"/>
        <v>800</v>
      </c>
      <c r="H1625" s="2"/>
      <c r="I1625" s="26">
        <f>G1625*6</f>
        <v>4800</v>
      </c>
      <c r="J1625" s="2"/>
      <c r="K1625" s="26"/>
      <c r="L1625" s="26"/>
    </row>
    <row r="1626" spans="1:12" x14ac:dyDescent="0.3">
      <c r="A1626" s="2"/>
      <c r="C1626" s="46"/>
      <c r="D1626" s="2" t="s">
        <v>3</v>
      </c>
      <c r="E1626" s="8">
        <v>4</v>
      </c>
      <c r="F1626" s="7">
        <v>2000</v>
      </c>
      <c r="G1626" s="7">
        <f t="shared" si="225"/>
        <v>8000</v>
      </c>
      <c r="H1626" s="26"/>
      <c r="I1626" s="26">
        <f>G1626*6</f>
        <v>48000</v>
      </c>
      <c r="J1626" s="2"/>
      <c r="K1626" s="26"/>
      <c r="L1626" s="26"/>
    </row>
    <row r="1627" spans="1:12" x14ac:dyDescent="0.3">
      <c r="A1627" s="2"/>
      <c r="D1627" s="2" t="s">
        <v>14</v>
      </c>
      <c r="E1627" s="8">
        <v>4</v>
      </c>
      <c r="F1627" s="7">
        <v>17000</v>
      </c>
      <c r="G1627" s="7">
        <f t="shared" si="225"/>
        <v>68000</v>
      </c>
      <c r="H1627" s="26"/>
      <c r="I1627" s="26">
        <f>G1627</f>
        <v>68000</v>
      </c>
      <c r="J1627" s="2"/>
      <c r="K1627" s="26"/>
      <c r="L1627" s="26"/>
    </row>
    <row r="1628" spans="1:12" x14ac:dyDescent="0.3">
      <c r="A1628" s="2"/>
      <c r="D1628" s="2" t="s">
        <v>10</v>
      </c>
      <c r="E1628" s="8">
        <v>4</v>
      </c>
      <c r="F1628" s="7">
        <v>9000</v>
      </c>
      <c r="G1628" s="7">
        <f t="shared" si="225"/>
        <v>36000</v>
      </c>
      <c r="H1628" s="26"/>
      <c r="I1628" s="26">
        <f>G1628</f>
        <v>36000</v>
      </c>
      <c r="J1628" s="2"/>
      <c r="K1628" s="26"/>
      <c r="L1628" s="26"/>
    </row>
    <row r="1629" spans="1:12" ht="15" thickBot="1" x14ac:dyDescent="0.35">
      <c r="A1629" s="2"/>
      <c r="D1629" s="24" t="s">
        <v>0</v>
      </c>
      <c r="E1629" s="8"/>
      <c r="F1629" s="7"/>
      <c r="G1629" s="23">
        <f>G1624+G1625+G1626+G1627+G1628</f>
        <v>114800</v>
      </c>
      <c r="H1629" s="26"/>
      <c r="I1629" s="21">
        <f>I1619+I1620+I1621+I1622+I1623+I1624+I1625+I1626+I1627+I1628</f>
        <v>252800</v>
      </c>
      <c r="J1629" s="2"/>
      <c r="K1629" s="26"/>
      <c r="L1629" s="21">
        <f>I1629</f>
        <v>252800</v>
      </c>
    </row>
    <row r="1630" spans="1:12" ht="15" thickTop="1" x14ac:dyDescent="0.3">
      <c r="A1630" s="17"/>
      <c r="B1630" s="17"/>
      <c r="C1630" s="17"/>
      <c r="D1630" s="17"/>
      <c r="E1630" s="19"/>
      <c r="F1630" s="18"/>
      <c r="G1630" s="18"/>
      <c r="H1630" s="16"/>
      <c r="I1630" s="16"/>
      <c r="J1630" s="17"/>
      <c r="K1630" s="16"/>
      <c r="L1630" s="16"/>
    </row>
    <row r="1631" spans="1:12" x14ac:dyDescent="0.3">
      <c r="B1631" s="2">
        <v>330</v>
      </c>
      <c r="C1631" s="163" t="s">
        <v>1659</v>
      </c>
      <c r="D1631" s="60" t="s">
        <v>1660</v>
      </c>
      <c r="H1631" s="26">
        <v>2000</v>
      </c>
      <c r="I1631" s="20">
        <f>H1631*6</f>
        <v>12000</v>
      </c>
      <c r="J1631" s="2"/>
      <c r="K1631" s="26"/>
      <c r="L1631" s="26"/>
    </row>
    <row r="1632" spans="1:12" x14ac:dyDescent="0.3">
      <c r="B1632" s="2">
        <v>331</v>
      </c>
      <c r="C1632" s="163" t="s">
        <v>1661</v>
      </c>
      <c r="D1632" s="60" t="s">
        <v>1662</v>
      </c>
      <c r="H1632" s="26">
        <v>2000</v>
      </c>
      <c r="I1632" s="20">
        <f t="shared" ref="I1632:I1634" si="226">H1632*6</f>
        <v>12000</v>
      </c>
      <c r="J1632" s="2"/>
      <c r="K1632" s="26"/>
      <c r="L1632" s="26"/>
    </row>
    <row r="1633" spans="1:12" x14ac:dyDescent="0.3">
      <c r="B1633" s="2">
        <v>332</v>
      </c>
      <c r="C1633" s="163" t="s">
        <v>1663</v>
      </c>
      <c r="D1633" s="60" t="s">
        <v>1664</v>
      </c>
      <c r="H1633" s="26">
        <v>2000</v>
      </c>
      <c r="I1633" s="20">
        <f t="shared" si="226"/>
        <v>12000</v>
      </c>
      <c r="J1633" s="2"/>
      <c r="K1633" s="26"/>
      <c r="L1633" s="26"/>
    </row>
    <row r="1634" spans="1:12" x14ac:dyDescent="0.3">
      <c r="B1634" s="2">
        <v>333</v>
      </c>
      <c r="C1634" s="163" t="s">
        <v>1665</v>
      </c>
      <c r="D1634" s="60" t="s">
        <v>1666</v>
      </c>
      <c r="H1634" s="26">
        <v>2000</v>
      </c>
      <c r="I1634" s="20">
        <f t="shared" si="226"/>
        <v>12000</v>
      </c>
      <c r="J1634" s="2"/>
      <c r="K1634" s="26"/>
      <c r="L1634" s="26"/>
    </row>
    <row r="1635" spans="1:12" x14ac:dyDescent="0.3">
      <c r="A1635" s="2"/>
      <c r="C1635" s="143"/>
      <c r="D1635" s="2" t="s">
        <v>16</v>
      </c>
      <c r="E1635" s="8">
        <v>4</v>
      </c>
      <c r="F1635" s="7">
        <v>1500</v>
      </c>
      <c r="G1635" s="7">
        <f t="shared" ref="G1635:G1640" si="227">E1635*F1635</f>
        <v>6000</v>
      </c>
      <c r="H1635" s="26"/>
      <c r="I1635" s="26">
        <f>G1635*6</f>
        <v>36000</v>
      </c>
      <c r="J1635" s="2"/>
      <c r="K1635" s="26"/>
      <c r="L1635" s="26"/>
    </row>
    <row r="1636" spans="1:12" x14ac:dyDescent="0.3">
      <c r="A1636" s="2"/>
      <c r="C1636" s="46"/>
      <c r="D1636" s="2" t="s">
        <v>15</v>
      </c>
      <c r="E1636" s="8">
        <v>4</v>
      </c>
      <c r="F1636" s="7">
        <v>500</v>
      </c>
      <c r="G1636" s="7">
        <f t="shared" si="227"/>
        <v>2000</v>
      </c>
      <c r="H1636" s="26"/>
      <c r="I1636" s="26">
        <f>G1636*6</f>
        <v>12000</v>
      </c>
      <c r="J1636" s="2"/>
      <c r="K1636" s="26"/>
      <c r="L1636" s="26"/>
    </row>
    <row r="1637" spans="1:12" x14ac:dyDescent="0.3">
      <c r="A1637" s="2"/>
      <c r="C1637" s="46"/>
      <c r="D1637" s="2" t="s">
        <v>56</v>
      </c>
      <c r="E1637" s="8">
        <v>4</v>
      </c>
      <c r="F1637" s="7">
        <v>200</v>
      </c>
      <c r="G1637" s="7">
        <f t="shared" si="227"/>
        <v>800</v>
      </c>
      <c r="H1637" s="2"/>
      <c r="I1637" s="26">
        <f>G1637*6</f>
        <v>4800</v>
      </c>
      <c r="J1637" s="2"/>
      <c r="K1637" s="26"/>
      <c r="L1637" s="26"/>
    </row>
    <row r="1638" spans="1:12" x14ac:dyDescent="0.3">
      <c r="A1638" s="2"/>
      <c r="C1638" s="46"/>
      <c r="D1638" s="2" t="s">
        <v>3</v>
      </c>
      <c r="E1638" s="8">
        <v>4</v>
      </c>
      <c r="F1638" s="7">
        <v>2000</v>
      </c>
      <c r="G1638" s="7">
        <f t="shared" si="227"/>
        <v>8000</v>
      </c>
      <c r="H1638" s="26"/>
      <c r="I1638" s="26">
        <f>G1638*6</f>
        <v>48000</v>
      </c>
      <c r="J1638" s="2"/>
      <c r="K1638" s="26"/>
      <c r="L1638" s="26"/>
    </row>
    <row r="1639" spans="1:12" x14ac:dyDescent="0.3">
      <c r="A1639" s="2"/>
      <c r="D1639" s="2" t="s">
        <v>14</v>
      </c>
      <c r="E1639" s="8">
        <v>4</v>
      </c>
      <c r="F1639" s="7">
        <v>17000</v>
      </c>
      <c r="G1639" s="7">
        <f t="shared" si="227"/>
        <v>68000</v>
      </c>
      <c r="H1639" s="26"/>
      <c r="I1639" s="26">
        <f>G1639</f>
        <v>68000</v>
      </c>
      <c r="J1639" s="2"/>
      <c r="K1639" s="26"/>
      <c r="L1639" s="26"/>
    </row>
    <row r="1640" spans="1:12" x14ac:dyDescent="0.3">
      <c r="A1640" s="2"/>
      <c r="D1640" s="2" t="s">
        <v>10</v>
      </c>
      <c r="E1640" s="8">
        <v>4</v>
      </c>
      <c r="F1640" s="7">
        <v>9000</v>
      </c>
      <c r="G1640" s="7">
        <f t="shared" si="227"/>
        <v>36000</v>
      </c>
      <c r="H1640" s="26"/>
      <c r="I1640" s="26">
        <f>G1640</f>
        <v>36000</v>
      </c>
      <c r="J1640" s="2"/>
      <c r="K1640" s="26"/>
      <c r="L1640" s="26"/>
    </row>
    <row r="1641" spans="1:12" ht="15" thickBot="1" x14ac:dyDescent="0.35">
      <c r="A1641" s="2"/>
      <c r="D1641" s="24" t="s">
        <v>0</v>
      </c>
      <c r="E1641" s="8"/>
      <c r="F1641" s="7"/>
      <c r="G1641" s="23">
        <f>G1636+G1637+G1638+G1639+G1640</f>
        <v>114800</v>
      </c>
      <c r="H1641" s="26"/>
      <c r="I1641" s="21">
        <f>I1631+I1632+I1633+I1634+I1635+I1636+I1637+I1638+I1639+I1640</f>
        <v>252800</v>
      </c>
      <c r="J1641" s="2"/>
      <c r="K1641" s="26"/>
      <c r="L1641" s="21">
        <f>I1641</f>
        <v>252800</v>
      </c>
    </row>
    <row r="1642" spans="1:12" ht="15" thickTop="1" x14ac:dyDescent="0.3">
      <c r="A1642" s="17"/>
      <c r="B1642" s="17"/>
      <c r="C1642" s="17"/>
      <c r="D1642" s="17"/>
      <c r="E1642" s="19"/>
      <c r="F1642" s="18"/>
      <c r="G1642" s="18"/>
      <c r="H1642" s="16"/>
      <c r="I1642" s="16"/>
      <c r="J1642" s="17"/>
      <c r="K1642" s="16"/>
      <c r="L1642" s="16"/>
    </row>
    <row r="1643" spans="1:12" x14ac:dyDescent="0.3">
      <c r="B1643" s="2">
        <v>334</v>
      </c>
      <c r="C1643" s="163" t="s">
        <v>1667</v>
      </c>
      <c r="D1643" s="60" t="s">
        <v>1668</v>
      </c>
      <c r="H1643" s="26">
        <v>2000</v>
      </c>
      <c r="I1643" s="20">
        <f>H1643*6</f>
        <v>12000</v>
      </c>
      <c r="J1643" s="2"/>
      <c r="K1643" s="26"/>
      <c r="L1643" s="26"/>
    </row>
    <row r="1644" spans="1:12" x14ac:dyDescent="0.3">
      <c r="B1644" s="2">
        <v>335</v>
      </c>
      <c r="C1644" s="163" t="s">
        <v>1669</v>
      </c>
      <c r="D1644" s="60" t="s">
        <v>1670</v>
      </c>
      <c r="H1644" s="26">
        <v>2000</v>
      </c>
      <c r="I1644" s="20">
        <f t="shared" ref="I1644:I1646" si="228">H1644*6</f>
        <v>12000</v>
      </c>
      <c r="J1644" s="2"/>
      <c r="K1644" s="26"/>
      <c r="L1644" s="26"/>
    </row>
    <row r="1645" spans="1:12" x14ac:dyDescent="0.3">
      <c r="B1645" s="2">
        <v>336</v>
      </c>
      <c r="C1645" s="163" t="s">
        <v>1671</v>
      </c>
      <c r="D1645" s="60" t="s">
        <v>1672</v>
      </c>
      <c r="H1645" s="26">
        <v>2000</v>
      </c>
      <c r="I1645" s="20">
        <f t="shared" si="228"/>
        <v>12000</v>
      </c>
      <c r="J1645" s="2"/>
      <c r="K1645" s="26"/>
      <c r="L1645" s="26"/>
    </row>
    <row r="1646" spans="1:12" x14ac:dyDescent="0.3">
      <c r="B1646" s="2">
        <v>337</v>
      </c>
      <c r="C1646" s="163" t="s">
        <v>1673</v>
      </c>
      <c r="D1646" s="60" t="s">
        <v>1674</v>
      </c>
      <c r="H1646" s="26">
        <v>2000</v>
      </c>
      <c r="I1646" s="20">
        <f t="shared" si="228"/>
        <v>12000</v>
      </c>
      <c r="J1646" s="2"/>
      <c r="K1646" s="26"/>
      <c r="L1646" s="26"/>
    </row>
    <row r="1647" spans="1:12" x14ac:dyDescent="0.3">
      <c r="A1647" s="2"/>
      <c r="D1647" s="2" t="s">
        <v>16</v>
      </c>
      <c r="E1647" s="8">
        <v>4</v>
      </c>
      <c r="F1647" s="7">
        <v>1500</v>
      </c>
      <c r="G1647" s="7">
        <f t="shared" ref="G1647:G1652" si="229">E1647*F1647</f>
        <v>6000</v>
      </c>
      <c r="H1647" s="26"/>
      <c r="I1647" s="26">
        <f>G1647*6</f>
        <v>36000</v>
      </c>
      <c r="J1647" s="2"/>
      <c r="K1647" s="26"/>
      <c r="L1647" s="26"/>
    </row>
    <row r="1648" spans="1:12" x14ac:dyDescent="0.3">
      <c r="A1648" s="2"/>
      <c r="C1648" s="46"/>
      <c r="D1648" s="2" t="s">
        <v>15</v>
      </c>
      <c r="E1648" s="8">
        <v>4</v>
      </c>
      <c r="F1648" s="7">
        <v>500</v>
      </c>
      <c r="G1648" s="7">
        <f t="shared" si="229"/>
        <v>2000</v>
      </c>
      <c r="H1648" s="26"/>
      <c r="I1648" s="26">
        <f>G1648*6</f>
        <v>12000</v>
      </c>
      <c r="J1648" s="2"/>
      <c r="K1648" s="26"/>
      <c r="L1648" s="26"/>
    </row>
    <row r="1649" spans="1:12" x14ac:dyDescent="0.3">
      <c r="A1649" s="2"/>
      <c r="C1649" s="46"/>
      <c r="D1649" s="2" t="s">
        <v>56</v>
      </c>
      <c r="E1649" s="8">
        <v>4</v>
      </c>
      <c r="F1649" s="7">
        <v>200</v>
      </c>
      <c r="G1649" s="7">
        <f t="shared" si="229"/>
        <v>800</v>
      </c>
      <c r="H1649" s="2"/>
      <c r="I1649" s="26">
        <f>G1649*6</f>
        <v>4800</v>
      </c>
      <c r="J1649" s="2"/>
      <c r="K1649" s="26"/>
      <c r="L1649" s="26"/>
    </row>
    <row r="1650" spans="1:12" x14ac:dyDescent="0.3">
      <c r="A1650" s="2"/>
      <c r="C1650" s="46"/>
      <c r="D1650" s="2" t="s">
        <v>3</v>
      </c>
      <c r="E1650" s="8">
        <v>4</v>
      </c>
      <c r="F1650" s="7">
        <v>2000</v>
      </c>
      <c r="G1650" s="7">
        <f t="shared" si="229"/>
        <v>8000</v>
      </c>
      <c r="H1650" s="26"/>
      <c r="I1650" s="26">
        <f>G1650*6</f>
        <v>48000</v>
      </c>
      <c r="J1650" s="2"/>
      <c r="K1650" s="26"/>
      <c r="L1650" s="26"/>
    </row>
    <row r="1651" spans="1:12" x14ac:dyDescent="0.3">
      <c r="A1651" s="2"/>
      <c r="D1651" s="2" t="s">
        <v>14</v>
      </c>
      <c r="E1651" s="8">
        <v>4</v>
      </c>
      <c r="F1651" s="7">
        <v>17000</v>
      </c>
      <c r="G1651" s="7">
        <f t="shared" si="229"/>
        <v>68000</v>
      </c>
      <c r="H1651" s="26"/>
      <c r="I1651" s="26">
        <f>G1651</f>
        <v>68000</v>
      </c>
      <c r="J1651" s="2"/>
      <c r="K1651" s="26"/>
      <c r="L1651" s="26"/>
    </row>
    <row r="1652" spans="1:12" x14ac:dyDescent="0.3">
      <c r="A1652" s="2"/>
      <c r="D1652" s="2" t="s">
        <v>10</v>
      </c>
      <c r="E1652" s="8">
        <v>4</v>
      </c>
      <c r="F1652" s="7">
        <v>9000</v>
      </c>
      <c r="G1652" s="7">
        <f t="shared" si="229"/>
        <v>36000</v>
      </c>
      <c r="H1652" s="26"/>
      <c r="I1652" s="26">
        <f>G1652</f>
        <v>36000</v>
      </c>
      <c r="J1652" s="2"/>
      <c r="K1652" s="26"/>
      <c r="L1652" s="26"/>
    </row>
    <row r="1653" spans="1:12" ht="15" thickBot="1" x14ac:dyDescent="0.35">
      <c r="A1653" s="2"/>
      <c r="D1653" s="24" t="s">
        <v>0</v>
      </c>
      <c r="E1653" s="8"/>
      <c r="F1653" s="7"/>
      <c r="G1653" s="23">
        <f>G1648+G1649+G1650+G1651+G1652</f>
        <v>114800</v>
      </c>
      <c r="H1653" s="26"/>
      <c r="I1653" s="21">
        <f>I1643+I1644+I1645+I1646+I1647+I1648+I1649+I1650+I1651+I1652</f>
        <v>252800</v>
      </c>
      <c r="J1653" s="2"/>
      <c r="K1653" s="26"/>
      <c r="L1653" s="21">
        <f>I1653</f>
        <v>252800</v>
      </c>
    </row>
    <row r="1654" spans="1:12" ht="15" thickTop="1" x14ac:dyDescent="0.3">
      <c r="A1654" s="17"/>
      <c r="B1654" s="17"/>
      <c r="C1654" s="17"/>
      <c r="D1654" s="17"/>
      <c r="E1654" s="19"/>
      <c r="F1654" s="18"/>
      <c r="G1654" s="18"/>
      <c r="H1654" s="16"/>
      <c r="I1654" s="16"/>
      <c r="J1654" s="17"/>
      <c r="K1654" s="16"/>
      <c r="L1654" s="16"/>
    </row>
    <row r="1655" spans="1:12" x14ac:dyDescent="0.3">
      <c r="B1655" s="2">
        <v>339</v>
      </c>
      <c r="C1655" s="163" t="s">
        <v>1675</v>
      </c>
      <c r="D1655" s="60" t="s">
        <v>1676</v>
      </c>
      <c r="H1655" s="26">
        <v>2000</v>
      </c>
      <c r="I1655" s="20">
        <f>H1655*6</f>
        <v>12000</v>
      </c>
      <c r="J1655" s="2"/>
      <c r="K1655" s="26"/>
      <c r="L1655" s="26"/>
    </row>
    <row r="1656" spans="1:12" x14ac:dyDescent="0.3">
      <c r="A1656" s="2"/>
      <c r="D1656" s="2" t="s">
        <v>16</v>
      </c>
      <c r="E1656" s="8">
        <v>1</v>
      </c>
      <c r="F1656" s="7">
        <v>1500</v>
      </c>
      <c r="G1656" s="7">
        <f t="shared" ref="G1656:G1661" si="230">E1656*F1656</f>
        <v>1500</v>
      </c>
      <c r="H1656" s="26"/>
      <c r="I1656" s="26">
        <f>G1656*6</f>
        <v>9000</v>
      </c>
      <c r="J1656" s="2"/>
      <c r="K1656" s="26"/>
      <c r="L1656" s="26"/>
    </row>
    <row r="1657" spans="1:12" x14ac:dyDescent="0.3">
      <c r="A1657" s="2"/>
      <c r="C1657" s="46"/>
      <c r="D1657" s="2" t="s">
        <v>15</v>
      </c>
      <c r="E1657" s="8">
        <v>1</v>
      </c>
      <c r="F1657" s="7">
        <v>500</v>
      </c>
      <c r="G1657" s="7">
        <f t="shared" si="230"/>
        <v>500</v>
      </c>
      <c r="H1657" s="26"/>
      <c r="I1657" s="26">
        <f>G1657*6</f>
        <v>3000</v>
      </c>
      <c r="J1657" s="2"/>
      <c r="K1657" s="26"/>
      <c r="L1657" s="26"/>
    </row>
    <row r="1658" spans="1:12" x14ac:dyDescent="0.3">
      <c r="A1658" s="2"/>
      <c r="C1658" s="46"/>
      <c r="D1658" s="2" t="s">
        <v>56</v>
      </c>
      <c r="E1658" s="8">
        <v>1</v>
      </c>
      <c r="F1658" s="7">
        <v>200</v>
      </c>
      <c r="G1658" s="7">
        <f t="shared" si="230"/>
        <v>200</v>
      </c>
      <c r="H1658" s="2"/>
      <c r="I1658" s="26">
        <f>G1658*6</f>
        <v>1200</v>
      </c>
      <c r="J1658" s="2"/>
      <c r="K1658" s="26"/>
      <c r="L1658" s="26"/>
    </row>
    <row r="1659" spans="1:12" x14ac:dyDescent="0.3">
      <c r="A1659" s="2"/>
      <c r="C1659" s="46"/>
      <c r="D1659" s="2" t="s">
        <v>3</v>
      </c>
      <c r="E1659" s="8">
        <v>1</v>
      </c>
      <c r="F1659" s="7">
        <v>2000</v>
      </c>
      <c r="G1659" s="7">
        <f t="shared" si="230"/>
        <v>2000</v>
      </c>
      <c r="H1659" s="26"/>
      <c r="I1659" s="26">
        <f>G1659*6</f>
        <v>12000</v>
      </c>
      <c r="J1659" s="2"/>
      <c r="K1659" s="26"/>
      <c r="L1659" s="26"/>
    </row>
    <row r="1660" spans="1:12" x14ac:dyDescent="0.3">
      <c r="A1660" s="2"/>
      <c r="D1660" s="2" t="s">
        <v>14</v>
      </c>
      <c r="E1660" s="8">
        <v>1</v>
      </c>
      <c r="F1660" s="7">
        <v>17000</v>
      </c>
      <c r="G1660" s="7">
        <f t="shared" si="230"/>
        <v>17000</v>
      </c>
      <c r="H1660" s="26"/>
      <c r="I1660" s="26">
        <f>G1660</f>
        <v>17000</v>
      </c>
      <c r="J1660" s="2"/>
      <c r="K1660" s="26"/>
      <c r="L1660" s="26"/>
    </row>
    <row r="1661" spans="1:12" x14ac:dyDescent="0.3">
      <c r="A1661" s="2"/>
      <c r="D1661" s="2" t="s">
        <v>10</v>
      </c>
      <c r="E1661" s="8">
        <v>1</v>
      </c>
      <c r="F1661" s="7">
        <v>9000</v>
      </c>
      <c r="G1661" s="7">
        <f t="shared" si="230"/>
        <v>9000</v>
      </c>
      <c r="H1661" s="26"/>
      <c r="I1661" s="26">
        <f>G1661</f>
        <v>9000</v>
      </c>
      <c r="J1661" s="2"/>
      <c r="K1661" s="26"/>
      <c r="L1661" s="26"/>
    </row>
    <row r="1662" spans="1:12" ht="15" thickBot="1" x14ac:dyDescent="0.35">
      <c r="A1662" s="2"/>
      <c r="D1662" s="24" t="s">
        <v>0</v>
      </c>
      <c r="E1662" s="8"/>
      <c r="F1662" s="7"/>
      <c r="G1662" s="23">
        <f>G1657+G1658+G1659+G1660+G1661</f>
        <v>28700</v>
      </c>
      <c r="H1662" s="26"/>
      <c r="I1662" s="21">
        <f>I1655+I1656+I1657+I1658+I1659+I1660+I1661</f>
        <v>63200</v>
      </c>
      <c r="J1662" s="2"/>
      <c r="K1662" s="26"/>
      <c r="L1662" s="21">
        <f>I1662</f>
        <v>63200</v>
      </c>
    </row>
    <row r="1663" spans="1:12" ht="15" thickTop="1" x14ac:dyDescent="0.3">
      <c r="A1663" s="17"/>
      <c r="B1663" s="17"/>
      <c r="C1663" s="17"/>
      <c r="D1663" s="17"/>
      <c r="E1663" s="19"/>
      <c r="F1663" s="18"/>
      <c r="G1663" s="18"/>
      <c r="H1663" s="16"/>
      <c r="I1663" s="16"/>
      <c r="J1663" s="17"/>
      <c r="K1663" s="16"/>
      <c r="L1663" s="16"/>
    </row>
    <row r="1664" spans="1:12" x14ac:dyDescent="0.3">
      <c r="B1664" s="2">
        <v>340</v>
      </c>
      <c r="C1664" s="163" t="s">
        <v>1677</v>
      </c>
      <c r="D1664" s="60" t="s">
        <v>1678</v>
      </c>
      <c r="H1664" s="26">
        <v>2000</v>
      </c>
      <c r="I1664" s="20">
        <f>H1664*6</f>
        <v>12000</v>
      </c>
      <c r="J1664" s="2"/>
      <c r="K1664" s="26"/>
      <c r="L1664" s="26"/>
    </row>
    <row r="1665" spans="1:12" x14ac:dyDescent="0.3">
      <c r="A1665" s="2"/>
      <c r="D1665" s="2" t="s">
        <v>16</v>
      </c>
      <c r="E1665" s="8">
        <v>1</v>
      </c>
      <c r="F1665" s="7">
        <v>1500</v>
      </c>
      <c r="G1665" s="7">
        <f t="shared" ref="G1665:G1670" si="231">E1665*F1665</f>
        <v>1500</v>
      </c>
      <c r="H1665" s="26"/>
      <c r="I1665" s="26">
        <f>G1665*6</f>
        <v>9000</v>
      </c>
      <c r="J1665" s="2"/>
      <c r="K1665" s="26"/>
      <c r="L1665" s="26"/>
    </row>
    <row r="1666" spans="1:12" x14ac:dyDescent="0.3">
      <c r="A1666" s="2"/>
      <c r="C1666" s="46"/>
      <c r="D1666" s="2" t="s">
        <v>15</v>
      </c>
      <c r="E1666" s="8">
        <v>1</v>
      </c>
      <c r="F1666" s="7">
        <v>500</v>
      </c>
      <c r="G1666" s="7">
        <f t="shared" si="231"/>
        <v>500</v>
      </c>
      <c r="H1666" s="26"/>
      <c r="I1666" s="26">
        <f>G1666*6</f>
        <v>3000</v>
      </c>
      <c r="J1666" s="2"/>
      <c r="K1666" s="26"/>
      <c r="L1666" s="26"/>
    </row>
    <row r="1667" spans="1:12" x14ac:dyDescent="0.3">
      <c r="A1667" s="2"/>
      <c r="C1667" s="46"/>
      <c r="D1667" s="2" t="s">
        <v>56</v>
      </c>
      <c r="E1667" s="8">
        <v>1</v>
      </c>
      <c r="F1667" s="7">
        <v>200</v>
      </c>
      <c r="G1667" s="7">
        <f t="shared" si="231"/>
        <v>200</v>
      </c>
      <c r="H1667" s="2"/>
      <c r="I1667" s="26">
        <f>G1667*6</f>
        <v>1200</v>
      </c>
      <c r="J1667" s="2"/>
      <c r="K1667" s="26"/>
      <c r="L1667" s="26"/>
    </row>
    <row r="1668" spans="1:12" x14ac:dyDescent="0.3">
      <c r="A1668" s="2"/>
      <c r="C1668" s="46"/>
      <c r="D1668" s="2" t="s">
        <v>3</v>
      </c>
      <c r="E1668" s="8">
        <v>1</v>
      </c>
      <c r="F1668" s="7">
        <v>2000</v>
      </c>
      <c r="G1668" s="7">
        <f t="shared" si="231"/>
        <v>2000</v>
      </c>
      <c r="H1668" s="26"/>
      <c r="I1668" s="26">
        <f>G1668*6</f>
        <v>12000</v>
      </c>
      <c r="J1668" s="2"/>
      <c r="K1668" s="26"/>
      <c r="L1668" s="26"/>
    </row>
    <row r="1669" spans="1:12" x14ac:dyDescent="0.3">
      <c r="A1669" s="2"/>
      <c r="D1669" s="2" t="s">
        <v>14</v>
      </c>
      <c r="E1669" s="8">
        <v>1</v>
      </c>
      <c r="F1669" s="7">
        <v>17000</v>
      </c>
      <c r="G1669" s="7">
        <f t="shared" si="231"/>
        <v>17000</v>
      </c>
      <c r="H1669" s="26"/>
      <c r="I1669" s="26">
        <f>G1669</f>
        <v>17000</v>
      </c>
      <c r="J1669" s="2"/>
      <c r="K1669" s="26"/>
      <c r="L1669" s="26"/>
    </row>
    <row r="1670" spans="1:12" x14ac:dyDescent="0.3">
      <c r="A1670" s="2"/>
      <c r="D1670" s="2" t="s">
        <v>10</v>
      </c>
      <c r="E1670" s="8">
        <v>1</v>
      </c>
      <c r="F1670" s="7">
        <v>9000</v>
      </c>
      <c r="G1670" s="7">
        <f t="shared" si="231"/>
        <v>9000</v>
      </c>
      <c r="H1670" s="26"/>
      <c r="I1670" s="26">
        <f>G1670</f>
        <v>9000</v>
      </c>
      <c r="J1670" s="2"/>
      <c r="K1670" s="26"/>
      <c r="L1670" s="26"/>
    </row>
    <row r="1671" spans="1:12" ht="15" thickBot="1" x14ac:dyDescent="0.35">
      <c r="A1671" s="2"/>
      <c r="D1671" s="24" t="s">
        <v>0</v>
      </c>
      <c r="E1671" s="8"/>
      <c r="F1671" s="7"/>
      <c r="G1671" s="23">
        <f>G1666+G1667+G1668+G1669+G1670</f>
        <v>28700</v>
      </c>
      <c r="H1671" s="26"/>
      <c r="I1671" s="21">
        <f>I1664+I1665+I1666+I1667+I1668+I1669+I1670</f>
        <v>63200</v>
      </c>
      <c r="J1671" s="2"/>
      <c r="K1671" s="26"/>
      <c r="L1671" s="21">
        <f>I1671</f>
        <v>63200</v>
      </c>
    </row>
    <row r="1672" spans="1:12" ht="15" thickTop="1" x14ac:dyDescent="0.3">
      <c r="A1672" s="17"/>
      <c r="B1672" s="17"/>
      <c r="C1672" s="17"/>
      <c r="D1672" s="17"/>
      <c r="E1672" s="19"/>
      <c r="F1672" s="18"/>
      <c r="G1672" s="18"/>
      <c r="H1672" s="16"/>
      <c r="I1672" s="16"/>
      <c r="J1672" s="17"/>
      <c r="K1672" s="16"/>
      <c r="L1672" s="16"/>
    </row>
    <row r="1673" spans="1:12" x14ac:dyDescent="0.3">
      <c r="B1673" s="2">
        <v>341</v>
      </c>
      <c r="C1673" s="163" t="s">
        <v>1679</v>
      </c>
      <c r="D1673" s="60" t="s">
        <v>1680</v>
      </c>
      <c r="H1673" s="26">
        <v>2000</v>
      </c>
      <c r="I1673" s="20">
        <f>H1673*6</f>
        <v>12000</v>
      </c>
      <c r="J1673" s="2"/>
      <c r="K1673" s="26"/>
      <c r="L1673" s="26"/>
    </row>
    <row r="1674" spans="1:12" x14ac:dyDescent="0.3">
      <c r="A1674" s="2"/>
      <c r="D1674" s="2" t="s">
        <v>16</v>
      </c>
      <c r="E1674" s="8">
        <v>1</v>
      </c>
      <c r="F1674" s="7">
        <v>1500</v>
      </c>
      <c r="G1674" s="7">
        <f t="shared" ref="G1674:G1679" si="232">E1674*F1674</f>
        <v>1500</v>
      </c>
      <c r="H1674" s="26"/>
      <c r="I1674" s="26">
        <f>G1674*6</f>
        <v>9000</v>
      </c>
      <c r="J1674" s="2"/>
      <c r="K1674" s="26"/>
      <c r="L1674" s="26"/>
    </row>
    <row r="1675" spans="1:12" x14ac:dyDescent="0.3">
      <c r="A1675" s="2"/>
      <c r="C1675" s="46"/>
      <c r="D1675" s="2" t="s">
        <v>15</v>
      </c>
      <c r="E1675" s="8">
        <v>1</v>
      </c>
      <c r="F1675" s="7">
        <v>500</v>
      </c>
      <c r="G1675" s="7">
        <f t="shared" si="232"/>
        <v>500</v>
      </c>
      <c r="H1675" s="26"/>
      <c r="I1675" s="26">
        <f>G1675*6</f>
        <v>3000</v>
      </c>
      <c r="J1675" s="2"/>
      <c r="K1675" s="26"/>
      <c r="L1675" s="26"/>
    </row>
    <row r="1676" spans="1:12" x14ac:dyDescent="0.3">
      <c r="A1676" s="2"/>
      <c r="C1676" s="46"/>
      <c r="D1676" s="2" t="s">
        <v>56</v>
      </c>
      <c r="E1676" s="8">
        <v>1</v>
      </c>
      <c r="F1676" s="7">
        <v>200</v>
      </c>
      <c r="G1676" s="7">
        <f t="shared" si="232"/>
        <v>200</v>
      </c>
      <c r="H1676" s="2"/>
      <c r="I1676" s="26">
        <f>G1676*6</f>
        <v>1200</v>
      </c>
      <c r="J1676" s="2"/>
      <c r="K1676" s="26"/>
      <c r="L1676" s="26"/>
    </row>
    <row r="1677" spans="1:12" x14ac:dyDescent="0.3">
      <c r="A1677" s="2"/>
      <c r="C1677" s="46"/>
      <c r="D1677" s="2" t="s">
        <v>3</v>
      </c>
      <c r="E1677" s="8">
        <v>1</v>
      </c>
      <c r="F1677" s="7">
        <v>2000</v>
      </c>
      <c r="G1677" s="7">
        <f t="shared" si="232"/>
        <v>2000</v>
      </c>
      <c r="H1677" s="26"/>
      <c r="I1677" s="26">
        <f>G1677*6</f>
        <v>12000</v>
      </c>
      <c r="J1677" s="2"/>
      <c r="K1677" s="26"/>
      <c r="L1677" s="26"/>
    </row>
    <row r="1678" spans="1:12" x14ac:dyDescent="0.3">
      <c r="A1678" s="2"/>
      <c r="D1678" s="2" t="s">
        <v>14</v>
      </c>
      <c r="E1678" s="8">
        <v>1</v>
      </c>
      <c r="F1678" s="7">
        <v>17000</v>
      </c>
      <c r="G1678" s="7">
        <f t="shared" si="232"/>
        <v>17000</v>
      </c>
      <c r="H1678" s="26"/>
      <c r="I1678" s="26">
        <f>G1678</f>
        <v>17000</v>
      </c>
      <c r="J1678" s="2"/>
      <c r="K1678" s="26"/>
      <c r="L1678" s="26"/>
    </row>
    <row r="1679" spans="1:12" x14ac:dyDescent="0.3">
      <c r="A1679" s="2"/>
      <c r="D1679" s="2" t="s">
        <v>10</v>
      </c>
      <c r="E1679" s="8">
        <v>1</v>
      </c>
      <c r="F1679" s="7">
        <v>9000</v>
      </c>
      <c r="G1679" s="7">
        <f t="shared" si="232"/>
        <v>9000</v>
      </c>
      <c r="H1679" s="26"/>
      <c r="I1679" s="26">
        <f>G1679</f>
        <v>9000</v>
      </c>
      <c r="J1679" s="2"/>
      <c r="K1679" s="26"/>
      <c r="L1679" s="26"/>
    </row>
    <row r="1680" spans="1:12" ht="15" thickBot="1" x14ac:dyDescent="0.35">
      <c r="A1680" s="2"/>
      <c r="D1680" s="24" t="s">
        <v>0</v>
      </c>
      <c r="E1680" s="8"/>
      <c r="F1680" s="7"/>
      <c r="G1680" s="23">
        <f>G1675+G1676+G1677+G1678+G1679</f>
        <v>28700</v>
      </c>
      <c r="H1680" s="26"/>
      <c r="I1680" s="21">
        <f>I1673+I1674+I1675+I1676+I1677+I1678+I1679</f>
        <v>63200</v>
      </c>
      <c r="J1680" s="2"/>
      <c r="K1680" s="26"/>
      <c r="L1680" s="21">
        <f>I1680</f>
        <v>63200</v>
      </c>
    </row>
    <row r="1681" spans="1:12" ht="15" thickTop="1" x14ac:dyDescent="0.3">
      <c r="A1681" s="17"/>
      <c r="B1681" s="17"/>
      <c r="C1681" s="17"/>
      <c r="D1681" s="17"/>
      <c r="E1681" s="19"/>
      <c r="F1681" s="18"/>
      <c r="G1681" s="18"/>
      <c r="H1681" s="16"/>
      <c r="I1681" s="16"/>
      <c r="J1681" s="17"/>
      <c r="K1681" s="16"/>
      <c r="L1681" s="16"/>
    </row>
    <row r="1682" spans="1:12" x14ac:dyDescent="0.3">
      <c r="B1682" s="2">
        <v>342</v>
      </c>
      <c r="C1682" s="163" t="s">
        <v>1681</v>
      </c>
      <c r="D1682" s="60" t="s">
        <v>1682</v>
      </c>
      <c r="H1682" s="26">
        <v>2000</v>
      </c>
      <c r="I1682" s="20">
        <f>H1682*6</f>
        <v>12000</v>
      </c>
      <c r="J1682" s="2"/>
      <c r="K1682" s="26"/>
      <c r="L1682" s="26"/>
    </row>
    <row r="1683" spans="1:12" x14ac:dyDescent="0.3">
      <c r="A1683" s="2"/>
      <c r="D1683" s="2" t="s">
        <v>16</v>
      </c>
      <c r="E1683" s="8">
        <v>1</v>
      </c>
      <c r="F1683" s="7">
        <v>1500</v>
      </c>
      <c r="G1683" s="7">
        <f t="shared" ref="G1683:G1688" si="233">E1683*F1683</f>
        <v>1500</v>
      </c>
      <c r="H1683" s="26"/>
      <c r="I1683" s="26">
        <f>G1683*6</f>
        <v>9000</v>
      </c>
      <c r="J1683" s="2"/>
      <c r="K1683" s="26"/>
      <c r="L1683" s="26"/>
    </row>
    <row r="1684" spans="1:12" x14ac:dyDescent="0.3">
      <c r="A1684" s="2"/>
      <c r="C1684" s="46"/>
      <c r="D1684" s="2" t="s">
        <v>15</v>
      </c>
      <c r="E1684" s="8">
        <v>1</v>
      </c>
      <c r="F1684" s="7">
        <v>500</v>
      </c>
      <c r="G1684" s="7">
        <f t="shared" si="233"/>
        <v>500</v>
      </c>
      <c r="H1684" s="26"/>
      <c r="I1684" s="26">
        <f>G1684*6</f>
        <v>3000</v>
      </c>
      <c r="J1684" s="2"/>
      <c r="K1684" s="26"/>
      <c r="L1684" s="26"/>
    </row>
    <row r="1685" spans="1:12" x14ac:dyDescent="0.3">
      <c r="A1685" s="2"/>
      <c r="C1685" s="46"/>
      <c r="D1685" s="2" t="s">
        <v>56</v>
      </c>
      <c r="E1685" s="8">
        <v>1</v>
      </c>
      <c r="F1685" s="7">
        <v>200</v>
      </c>
      <c r="G1685" s="7">
        <f t="shared" si="233"/>
        <v>200</v>
      </c>
      <c r="H1685" s="2"/>
      <c r="I1685" s="26">
        <f>G1685*6</f>
        <v>1200</v>
      </c>
      <c r="J1685" s="2"/>
      <c r="K1685" s="26"/>
      <c r="L1685" s="26"/>
    </row>
    <row r="1686" spans="1:12" x14ac:dyDescent="0.3">
      <c r="A1686" s="2"/>
      <c r="C1686" s="46"/>
      <c r="D1686" s="2" t="s">
        <v>3</v>
      </c>
      <c r="E1686" s="8">
        <v>1</v>
      </c>
      <c r="F1686" s="7">
        <v>2000</v>
      </c>
      <c r="G1686" s="7">
        <f t="shared" si="233"/>
        <v>2000</v>
      </c>
      <c r="H1686" s="26"/>
      <c r="I1686" s="26">
        <f>G1686*6</f>
        <v>12000</v>
      </c>
      <c r="J1686" s="2"/>
      <c r="K1686" s="26"/>
      <c r="L1686" s="26"/>
    </row>
    <row r="1687" spans="1:12" x14ac:dyDescent="0.3">
      <c r="A1687" s="2"/>
      <c r="D1687" s="2" t="s">
        <v>14</v>
      </c>
      <c r="E1687" s="8">
        <v>1</v>
      </c>
      <c r="F1687" s="7">
        <v>17000</v>
      </c>
      <c r="G1687" s="7">
        <f t="shared" si="233"/>
        <v>17000</v>
      </c>
      <c r="H1687" s="26"/>
      <c r="I1687" s="26">
        <f>G1687</f>
        <v>17000</v>
      </c>
      <c r="J1687" s="2"/>
      <c r="K1687" s="26"/>
      <c r="L1687" s="26"/>
    </row>
    <row r="1688" spans="1:12" x14ac:dyDescent="0.3">
      <c r="A1688" s="2"/>
      <c r="D1688" s="2" t="s">
        <v>10</v>
      </c>
      <c r="E1688" s="8">
        <v>1</v>
      </c>
      <c r="F1688" s="7">
        <v>9000</v>
      </c>
      <c r="G1688" s="7">
        <f t="shared" si="233"/>
        <v>9000</v>
      </c>
      <c r="H1688" s="26"/>
      <c r="I1688" s="26">
        <f>G1688</f>
        <v>9000</v>
      </c>
      <c r="J1688" s="2"/>
      <c r="K1688" s="26"/>
      <c r="L1688" s="26"/>
    </row>
    <row r="1689" spans="1:12" ht="15" thickBot="1" x14ac:dyDescent="0.35">
      <c r="A1689" s="2"/>
      <c r="D1689" s="24" t="s">
        <v>0</v>
      </c>
      <c r="E1689" s="8"/>
      <c r="F1689" s="7"/>
      <c r="G1689" s="23">
        <f>G1684+G1685+G1686+G1687+G1688</f>
        <v>28700</v>
      </c>
      <c r="H1689" s="26"/>
      <c r="I1689" s="21">
        <f>I1682+I1683+I1684+I1685+I1686+I1687+I1688</f>
        <v>63200</v>
      </c>
      <c r="J1689" s="2"/>
      <c r="K1689" s="26"/>
      <c r="L1689" s="21">
        <f>I1689</f>
        <v>63200</v>
      </c>
    </row>
    <row r="1690" spans="1:12" ht="15" thickTop="1" x14ac:dyDescent="0.3">
      <c r="A1690" s="17"/>
      <c r="B1690" s="17"/>
      <c r="C1690" s="17"/>
      <c r="D1690" s="17"/>
      <c r="E1690" s="19"/>
      <c r="F1690" s="18"/>
      <c r="G1690" s="18"/>
      <c r="H1690" s="16"/>
      <c r="I1690" s="16"/>
      <c r="J1690" s="17"/>
      <c r="K1690" s="16"/>
      <c r="L1690" s="16"/>
    </row>
    <row r="1691" spans="1:12" x14ac:dyDescent="0.3">
      <c r="C1691" s="163"/>
      <c r="D1691" s="60" t="s">
        <v>2053</v>
      </c>
      <c r="H1691" s="26">
        <v>2000</v>
      </c>
      <c r="I1691" s="20">
        <f>H1691*6</f>
        <v>12000</v>
      </c>
      <c r="J1691" s="2"/>
      <c r="K1691" s="26"/>
      <c r="L1691" s="26"/>
    </row>
    <row r="1692" spans="1:12" x14ac:dyDescent="0.3">
      <c r="A1692" s="2"/>
      <c r="D1692" s="2" t="s">
        <v>16</v>
      </c>
      <c r="E1692" s="8">
        <v>1</v>
      </c>
      <c r="F1692" s="7">
        <v>1500</v>
      </c>
      <c r="G1692" s="7">
        <f t="shared" ref="G1692:G1697" si="234">E1692*F1692</f>
        <v>1500</v>
      </c>
      <c r="H1692" s="26"/>
      <c r="I1692" s="26">
        <f>G1692*6</f>
        <v>9000</v>
      </c>
      <c r="J1692" s="2"/>
      <c r="K1692" s="26"/>
      <c r="L1692" s="26"/>
    </row>
    <row r="1693" spans="1:12" x14ac:dyDescent="0.3">
      <c r="A1693" s="2"/>
      <c r="C1693" s="46"/>
      <c r="D1693" s="2" t="s">
        <v>15</v>
      </c>
      <c r="E1693" s="8">
        <v>1</v>
      </c>
      <c r="F1693" s="7">
        <v>500</v>
      </c>
      <c r="G1693" s="7">
        <f t="shared" si="234"/>
        <v>500</v>
      </c>
      <c r="H1693" s="26"/>
      <c r="I1693" s="26">
        <f>G1693*6</f>
        <v>3000</v>
      </c>
      <c r="J1693" s="2"/>
      <c r="K1693" s="26"/>
      <c r="L1693" s="26"/>
    </row>
    <row r="1694" spans="1:12" x14ac:dyDescent="0.3">
      <c r="A1694" s="2"/>
      <c r="C1694" s="46"/>
      <c r="D1694" s="2" t="s">
        <v>56</v>
      </c>
      <c r="E1694" s="8">
        <v>1</v>
      </c>
      <c r="F1694" s="7">
        <v>200</v>
      </c>
      <c r="G1694" s="7">
        <f t="shared" si="234"/>
        <v>200</v>
      </c>
      <c r="H1694" s="2"/>
      <c r="I1694" s="26">
        <f>G1694*6</f>
        <v>1200</v>
      </c>
      <c r="J1694" s="2"/>
      <c r="K1694" s="26"/>
      <c r="L1694" s="26"/>
    </row>
    <row r="1695" spans="1:12" x14ac:dyDescent="0.3">
      <c r="A1695" s="2"/>
      <c r="C1695" s="46"/>
      <c r="D1695" s="2" t="s">
        <v>3</v>
      </c>
      <c r="E1695" s="8">
        <v>1</v>
      </c>
      <c r="F1695" s="7">
        <v>2000</v>
      </c>
      <c r="G1695" s="7">
        <f t="shared" si="234"/>
        <v>2000</v>
      </c>
      <c r="H1695" s="26"/>
      <c r="I1695" s="26">
        <f>G1695*6</f>
        <v>12000</v>
      </c>
      <c r="J1695" s="2"/>
      <c r="K1695" s="26"/>
      <c r="L1695" s="26"/>
    </row>
    <row r="1696" spans="1:12" x14ac:dyDescent="0.3">
      <c r="A1696" s="2"/>
      <c r="D1696" s="2" t="s">
        <v>14</v>
      </c>
      <c r="E1696" s="8">
        <v>1</v>
      </c>
      <c r="F1696" s="7">
        <v>17000</v>
      </c>
      <c r="G1696" s="7">
        <f t="shared" si="234"/>
        <v>17000</v>
      </c>
      <c r="H1696" s="26"/>
      <c r="I1696" s="26">
        <f>G1696</f>
        <v>17000</v>
      </c>
      <c r="J1696" s="2"/>
      <c r="K1696" s="26"/>
      <c r="L1696" s="26"/>
    </row>
    <row r="1697" spans="1:12" x14ac:dyDescent="0.3">
      <c r="A1697" s="2"/>
      <c r="D1697" s="2" t="s">
        <v>10</v>
      </c>
      <c r="E1697" s="8">
        <v>1</v>
      </c>
      <c r="F1697" s="7">
        <v>9000</v>
      </c>
      <c r="G1697" s="7">
        <f t="shared" si="234"/>
        <v>9000</v>
      </c>
      <c r="H1697" s="26"/>
      <c r="I1697" s="26">
        <f>G1697</f>
        <v>9000</v>
      </c>
      <c r="J1697" s="2"/>
      <c r="K1697" s="26"/>
      <c r="L1697" s="26"/>
    </row>
    <row r="1698" spans="1:12" ht="15" thickBot="1" x14ac:dyDescent="0.35">
      <c r="A1698" s="2"/>
      <c r="D1698" s="24" t="s">
        <v>0</v>
      </c>
      <c r="E1698" s="8"/>
      <c r="F1698" s="7"/>
      <c r="G1698" s="23">
        <f>G1693+G1694+G1695+G1696+G1697</f>
        <v>28700</v>
      </c>
      <c r="H1698" s="26"/>
      <c r="I1698" s="21">
        <f>I1691+I1692+I1693+I1694+I1695+I1696+I1697</f>
        <v>63200</v>
      </c>
      <c r="J1698" s="2"/>
      <c r="K1698" s="26"/>
      <c r="L1698" s="21">
        <f>I1698</f>
        <v>63200</v>
      </c>
    </row>
    <row r="1699" spans="1:12" ht="15" thickTop="1" x14ac:dyDescent="0.3">
      <c r="A1699" s="17"/>
      <c r="B1699" s="17"/>
      <c r="C1699" s="17"/>
      <c r="D1699" s="17"/>
      <c r="E1699" s="19"/>
      <c r="F1699" s="18"/>
      <c r="G1699" s="18"/>
      <c r="H1699" s="16"/>
      <c r="I1699" s="16"/>
      <c r="J1699" s="17"/>
      <c r="K1699" s="16"/>
      <c r="L1699" s="16"/>
    </row>
    <row r="1700" spans="1:12" x14ac:dyDescent="0.3">
      <c r="C1700" s="163"/>
      <c r="D1700" s="60" t="s">
        <v>2054</v>
      </c>
      <c r="H1700" s="26">
        <v>2000</v>
      </c>
      <c r="I1700" s="20">
        <f>H1700*6</f>
        <v>12000</v>
      </c>
      <c r="J1700" s="2"/>
      <c r="K1700" s="26"/>
      <c r="L1700" s="26"/>
    </row>
    <row r="1701" spans="1:12" x14ac:dyDescent="0.3">
      <c r="A1701" s="2"/>
      <c r="D1701" s="2" t="s">
        <v>16</v>
      </c>
      <c r="E1701" s="8">
        <v>1</v>
      </c>
      <c r="F1701" s="7">
        <v>1500</v>
      </c>
      <c r="G1701" s="7">
        <f t="shared" ref="G1701:G1706" si="235">E1701*F1701</f>
        <v>1500</v>
      </c>
      <c r="H1701" s="26"/>
      <c r="I1701" s="26">
        <f>G1701*6</f>
        <v>9000</v>
      </c>
      <c r="J1701" s="2"/>
      <c r="K1701" s="26"/>
      <c r="L1701" s="26"/>
    </row>
    <row r="1702" spans="1:12" x14ac:dyDescent="0.3">
      <c r="A1702" s="2"/>
      <c r="C1702" s="46"/>
      <c r="D1702" s="2" t="s">
        <v>15</v>
      </c>
      <c r="E1702" s="8">
        <v>1</v>
      </c>
      <c r="F1702" s="7">
        <v>500</v>
      </c>
      <c r="G1702" s="7">
        <f t="shared" si="235"/>
        <v>500</v>
      </c>
      <c r="H1702" s="26"/>
      <c r="I1702" s="26">
        <f>G1702*6</f>
        <v>3000</v>
      </c>
      <c r="J1702" s="2"/>
      <c r="K1702" s="26"/>
      <c r="L1702" s="26"/>
    </row>
    <row r="1703" spans="1:12" x14ac:dyDescent="0.3">
      <c r="A1703" s="2"/>
      <c r="C1703" s="46"/>
      <c r="D1703" s="2" t="s">
        <v>56</v>
      </c>
      <c r="E1703" s="8">
        <v>1</v>
      </c>
      <c r="F1703" s="7">
        <v>200</v>
      </c>
      <c r="G1703" s="7">
        <f t="shared" si="235"/>
        <v>200</v>
      </c>
      <c r="H1703" s="2"/>
      <c r="I1703" s="26">
        <f>G1703*6</f>
        <v>1200</v>
      </c>
      <c r="J1703" s="2"/>
      <c r="K1703" s="26"/>
      <c r="L1703" s="26"/>
    </row>
    <row r="1704" spans="1:12" x14ac:dyDescent="0.3">
      <c r="A1704" s="2"/>
      <c r="C1704" s="46"/>
      <c r="D1704" s="2" t="s">
        <v>3</v>
      </c>
      <c r="E1704" s="8">
        <v>1</v>
      </c>
      <c r="F1704" s="7">
        <v>2000</v>
      </c>
      <c r="G1704" s="7">
        <f t="shared" si="235"/>
        <v>2000</v>
      </c>
      <c r="H1704" s="26"/>
      <c r="I1704" s="26">
        <f>G1704*6</f>
        <v>12000</v>
      </c>
      <c r="J1704" s="2"/>
      <c r="K1704" s="26"/>
      <c r="L1704" s="26"/>
    </row>
    <row r="1705" spans="1:12" x14ac:dyDescent="0.3">
      <c r="A1705" s="2"/>
      <c r="D1705" s="2" t="s">
        <v>14</v>
      </c>
      <c r="E1705" s="8">
        <v>1</v>
      </c>
      <c r="F1705" s="7">
        <v>17000</v>
      </c>
      <c r="G1705" s="7">
        <f t="shared" si="235"/>
        <v>17000</v>
      </c>
      <c r="H1705" s="26"/>
      <c r="I1705" s="26">
        <f>G1705</f>
        <v>17000</v>
      </c>
      <c r="J1705" s="2"/>
      <c r="K1705" s="26"/>
      <c r="L1705" s="26"/>
    </row>
    <row r="1706" spans="1:12" x14ac:dyDescent="0.3">
      <c r="A1706" s="2"/>
      <c r="D1706" s="2" t="s">
        <v>10</v>
      </c>
      <c r="E1706" s="8">
        <v>1</v>
      </c>
      <c r="F1706" s="7">
        <v>9000</v>
      </c>
      <c r="G1706" s="7">
        <f t="shared" si="235"/>
        <v>9000</v>
      </c>
      <c r="H1706" s="26"/>
      <c r="I1706" s="26">
        <f>G1706</f>
        <v>9000</v>
      </c>
      <c r="J1706" s="2"/>
      <c r="K1706" s="26"/>
      <c r="L1706" s="26"/>
    </row>
    <row r="1707" spans="1:12" ht="15" thickBot="1" x14ac:dyDescent="0.35">
      <c r="A1707" s="2"/>
      <c r="D1707" s="24" t="s">
        <v>0</v>
      </c>
      <c r="E1707" s="8"/>
      <c r="F1707" s="7"/>
      <c r="G1707" s="23">
        <f>G1702+G1703+G1704+G1705+G1706</f>
        <v>28700</v>
      </c>
      <c r="H1707" s="26"/>
      <c r="I1707" s="21">
        <f>I1700+I1701+I1702+I1703+I1704+I1705+I1706</f>
        <v>63200</v>
      </c>
      <c r="J1707" s="2"/>
      <c r="K1707" s="26"/>
      <c r="L1707" s="21">
        <f>I1707</f>
        <v>63200</v>
      </c>
    </row>
    <row r="1708" spans="1:12" ht="15" thickTop="1" x14ac:dyDescent="0.3">
      <c r="A1708" s="17"/>
      <c r="B1708" s="17"/>
      <c r="C1708" s="17"/>
      <c r="D1708" s="17"/>
      <c r="E1708" s="19"/>
      <c r="F1708" s="18"/>
      <c r="G1708" s="18"/>
      <c r="H1708" s="16"/>
      <c r="I1708" s="16"/>
      <c r="J1708" s="17"/>
      <c r="K1708" s="16"/>
      <c r="L1708" s="16"/>
    </row>
    <row r="1709" spans="1:12" x14ac:dyDescent="0.3">
      <c r="C1709" s="163"/>
      <c r="D1709" s="60" t="s">
        <v>2055</v>
      </c>
      <c r="H1709" s="26">
        <v>2000</v>
      </c>
      <c r="I1709" s="20">
        <f>H1709*6</f>
        <v>12000</v>
      </c>
      <c r="J1709" s="2"/>
      <c r="K1709" s="26"/>
      <c r="L1709" s="26"/>
    </row>
    <row r="1710" spans="1:12" x14ac:dyDescent="0.3">
      <c r="A1710" s="2"/>
      <c r="D1710" s="2" t="s">
        <v>16</v>
      </c>
      <c r="E1710" s="8">
        <v>1</v>
      </c>
      <c r="F1710" s="7">
        <v>1500</v>
      </c>
      <c r="G1710" s="7">
        <f t="shared" ref="G1710:G1715" si="236">E1710*F1710</f>
        <v>1500</v>
      </c>
      <c r="H1710" s="26"/>
      <c r="I1710" s="26">
        <f>G1710*6</f>
        <v>9000</v>
      </c>
      <c r="J1710" s="2"/>
      <c r="K1710" s="26"/>
      <c r="L1710" s="26"/>
    </row>
    <row r="1711" spans="1:12" x14ac:dyDescent="0.3">
      <c r="A1711" s="2"/>
      <c r="C1711" s="46"/>
      <c r="D1711" s="2" t="s">
        <v>15</v>
      </c>
      <c r="E1711" s="8">
        <v>1</v>
      </c>
      <c r="F1711" s="7">
        <v>500</v>
      </c>
      <c r="G1711" s="7">
        <f t="shared" si="236"/>
        <v>500</v>
      </c>
      <c r="H1711" s="26"/>
      <c r="I1711" s="26">
        <f>G1711*6</f>
        <v>3000</v>
      </c>
      <c r="J1711" s="2"/>
      <c r="K1711" s="26"/>
      <c r="L1711" s="26"/>
    </row>
    <row r="1712" spans="1:12" x14ac:dyDescent="0.3">
      <c r="A1712" s="2"/>
      <c r="C1712" s="46"/>
      <c r="D1712" s="2" t="s">
        <v>56</v>
      </c>
      <c r="E1712" s="8">
        <v>1</v>
      </c>
      <c r="F1712" s="7">
        <v>200</v>
      </c>
      <c r="G1712" s="7">
        <f t="shared" si="236"/>
        <v>200</v>
      </c>
      <c r="H1712" s="2"/>
      <c r="I1712" s="26">
        <f>G1712*6</f>
        <v>1200</v>
      </c>
      <c r="J1712" s="2"/>
      <c r="K1712" s="26"/>
      <c r="L1712" s="26"/>
    </row>
    <row r="1713" spans="1:12" x14ac:dyDescent="0.3">
      <c r="A1713" s="2"/>
      <c r="C1713" s="46"/>
      <c r="D1713" s="2" t="s">
        <v>3</v>
      </c>
      <c r="E1713" s="8">
        <v>1</v>
      </c>
      <c r="F1713" s="7">
        <v>2000</v>
      </c>
      <c r="G1713" s="7">
        <f t="shared" si="236"/>
        <v>2000</v>
      </c>
      <c r="H1713" s="26"/>
      <c r="I1713" s="26">
        <f>G1713*6</f>
        <v>12000</v>
      </c>
      <c r="J1713" s="2"/>
      <c r="K1713" s="26"/>
      <c r="L1713" s="26"/>
    </row>
    <row r="1714" spans="1:12" x14ac:dyDescent="0.3">
      <c r="A1714" s="2"/>
      <c r="D1714" s="2" t="s">
        <v>14</v>
      </c>
      <c r="E1714" s="8">
        <v>1</v>
      </c>
      <c r="F1714" s="7">
        <v>17000</v>
      </c>
      <c r="G1714" s="7">
        <f t="shared" si="236"/>
        <v>17000</v>
      </c>
      <c r="H1714" s="26"/>
      <c r="I1714" s="26">
        <f>G1714</f>
        <v>17000</v>
      </c>
      <c r="J1714" s="2"/>
      <c r="K1714" s="26"/>
      <c r="L1714" s="26"/>
    </row>
    <row r="1715" spans="1:12" x14ac:dyDescent="0.3">
      <c r="A1715" s="2"/>
      <c r="D1715" s="2" t="s">
        <v>10</v>
      </c>
      <c r="E1715" s="8">
        <v>1</v>
      </c>
      <c r="F1715" s="7">
        <v>9000</v>
      </c>
      <c r="G1715" s="7">
        <f t="shared" si="236"/>
        <v>9000</v>
      </c>
      <c r="H1715" s="26"/>
      <c r="I1715" s="26">
        <f>G1715</f>
        <v>9000</v>
      </c>
      <c r="J1715" s="2"/>
      <c r="K1715" s="26"/>
      <c r="L1715" s="26"/>
    </row>
    <row r="1716" spans="1:12" ht="15" thickBot="1" x14ac:dyDescent="0.35">
      <c r="A1716" s="2"/>
      <c r="D1716" s="24" t="s">
        <v>0</v>
      </c>
      <c r="E1716" s="8"/>
      <c r="F1716" s="7"/>
      <c r="G1716" s="23">
        <f>G1711+G1712+G1713+G1714+G1715</f>
        <v>28700</v>
      </c>
      <c r="H1716" s="26"/>
      <c r="I1716" s="21">
        <f>I1709+I1710+I1711+I1712+I1713+I1714+I1715</f>
        <v>63200</v>
      </c>
      <c r="J1716" s="2"/>
      <c r="K1716" s="26"/>
      <c r="L1716" s="21">
        <f>I1716</f>
        <v>63200</v>
      </c>
    </row>
    <row r="1717" spans="1:12" ht="15" thickTop="1" x14ac:dyDescent="0.3">
      <c r="A1717" s="17"/>
      <c r="B1717" s="17"/>
      <c r="C1717" s="17"/>
      <c r="D1717" s="17"/>
      <c r="E1717" s="19"/>
      <c r="F1717" s="18"/>
      <c r="G1717" s="18"/>
      <c r="H1717" s="16"/>
      <c r="I1717" s="16"/>
      <c r="J1717" s="17"/>
      <c r="K1717" s="16"/>
      <c r="L1717" s="16"/>
    </row>
    <row r="1718" spans="1:12" x14ac:dyDescent="0.3">
      <c r="C1718" s="163"/>
      <c r="D1718" s="60" t="s">
        <v>2056</v>
      </c>
      <c r="H1718" s="26">
        <v>2000</v>
      </c>
      <c r="I1718" s="20">
        <f>H1718*6</f>
        <v>12000</v>
      </c>
      <c r="J1718" s="2"/>
      <c r="K1718" s="26"/>
      <c r="L1718" s="26"/>
    </row>
    <row r="1719" spans="1:12" x14ac:dyDescent="0.3">
      <c r="A1719" s="2"/>
      <c r="D1719" s="2" t="s">
        <v>16</v>
      </c>
      <c r="E1719" s="8">
        <v>1</v>
      </c>
      <c r="F1719" s="7">
        <v>1500</v>
      </c>
      <c r="G1719" s="7">
        <f t="shared" ref="G1719:G1724" si="237">E1719*F1719</f>
        <v>1500</v>
      </c>
      <c r="H1719" s="26"/>
      <c r="I1719" s="26">
        <f>G1719*6</f>
        <v>9000</v>
      </c>
      <c r="J1719" s="2"/>
      <c r="K1719" s="26"/>
      <c r="L1719" s="26"/>
    </row>
    <row r="1720" spans="1:12" x14ac:dyDescent="0.3">
      <c r="A1720" s="2"/>
      <c r="C1720" s="46"/>
      <c r="D1720" s="2" t="s">
        <v>15</v>
      </c>
      <c r="E1720" s="8">
        <v>1</v>
      </c>
      <c r="F1720" s="7">
        <v>500</v>
      </c>
      <c r="G1720" s="7">
        <f t="shared" si="237"/>
        <v>500</v>
      </c>
      <c r="H1720" s="26"/>
      <c r="I1720" s="26">
        <f>G1720*6</f>
        <v>3000</v>
      </c>
      <c r="J1720" s="2"/>
      <c r="K1720" s="26"/>
      <c r="L1720" s="26"/>
    </row>
    <row r="1721" spans="1:12" x14ac:dyDescent="0.3">
      <c r="A1721" s="2"/>
      <c r="C1721" s="46"/>
      <c r="D1721" s="2" t="s">
        <v>56</v>
      </c>
      <c r="E1721" s="8">
        <v>1</v>
      </c>
      <c r="F1721" s="7">
        <v>200</v>
      </c>
      <c r="G1721" s="7">
        <f t="shared" si="237"/>
        <v>200</v>
      </c>
      <c r="H1721" s="2"/>
      <c r="I1721" s="26">
        <f>G1721*6</f>
        <v>1200</v>
      </c>
      <c r="J1721" s="2"/>
      <c r="K1721" s="26"/>
      <c r="L1721" s="26"/>
    </row>
    <row r="1722" spans="1:12" x14ac:dyDescent="0.3">
      <c r="A1722" s="2"/>
      <c r="C1722" s="46"/>
      <c r="D1722" s="2" t="s">
        <v>3</v>
      </c>
      <c r="E1722" s="8">
        <v>1</v>
      </c>
      <c r="F1722" s="7">
        <v>2000</v>
      </c>
      <c r="G1722" s="7">
        <f t="shared" si="237"/>
        <v>2000</v>
      </c>
      <c r="H1722" s="26"/>
      <c r="I1722" s="26">
        <f>G1722*6</f>
        <v>12000</v>
      </c>
      <c r="J1722" s="2"/>
      <c r="K1722" s="26"/>
      <c r="L1722" s="26"/>
    </row>
    <row r="1723" spans="1:12" x14ac:dyDescent="0.3">
      <c r="A1723" s="2"/>
      <c r="D1723" s="2" t="s">
        <v>14</v>
      </c>
      <c r="E1723" s="8">
        <v>1</v>
      </c>
      <c r="F1723" s="7">
        <v>17000</v>
      </c>
      <c r="G1723" s="7">
        <f t="shared" si="237"/>
        <v>17000</v>
      </c>
      <c r="H1723" s="26"/>
      <c r="I1723" s="26">
        <f>G1723</f>
        <v>17000</v>
      </c>
      <c r="J1723" s="2"/>
      <c r="K1723" s="26"/>
      <c r="L1723" s="26"/>
    </row>
    <row r="1724" spans="1:12" x14ac:dyDescent="0.3">
      <c r="A1724" s="2"/>
      <c r="D1724" s="2" t="s">
        <v>10</v>
      </c>
      <c r="E1724" s="8">
        <v>1</v>
      </c>
      <c r="F1724" s="7">
        <v>9000</v>
      </c>
      <c r="G1724" s="7">
        <f t="shared" si="237"/>
        <v>9000</v>
      </c>
      <c r="H1724" s="26"/>
      <c r="I1724" s="26">
        <f>G1724</f>
        <v>9000</v>
      </c>
      <c r="J1724" s="2"/>
      <c r="K1724" s="26"/>
      <c r="L1724" s="26"/>
    </row>
    <row r="1725" spans="1:12" ht="15" thickBot="1" x14ac:dyDescent="0.35">
      <c r="A1725" s="2"/>
      <c r="D1725" s="24" t="s">
        <v>0</v>
      </c>
      <c r="E1725" s="8"/>
      <c r="F1725" s="7"/>
      <c r="G1725" s="23">
        <f>G1720+G1721+G1722+G1723+G1724</f>
        <v>28700</v>
      </c>
      <c r="H1725" s="26"/>
      <c r="I1725" s="21">
        <f>I1718+I1719+I1720+I1721+I1722+I1723+I1724</f>
        <v>63200</v>
      </c>
      <c r="J1725" s="2"/>
      <c r="K1725" s="26"/>
      <c r="L1725" s="21">
        <f>I1725</f>
        <v>63200</v>
      </c>
    </row>
    <row r="1726" spans="1:12" ht="15" thickTop="1" x14ac:dyDescent="0.3">
      <c r="A1726" s="17"/>
      <c r="B1726" s="17"/>
      <c r="C1726" s="17"/>
      <c r="D1726" s="17"/>
      <c r="E1726" s="19"/>
      <c r="F1726" s="18"/>
      <c r="G1726" s="18"/>
      <c r="H1726" s="16"/>
      <c r="I1726" s="16"/>
      <c r="J1726" s="17"/>
      <c r="K1726" s="16"/>
      <c r="L1726" s="16"/>
    </row>
    <row r="1727" spans="1:12" x14ac:dyDescent="0.3">
      <c r="C1727" s="163"/>
      <c r="D1727" s="60" t="s">
        <v>2057</v>
      </c>
      <c r="H1727" s="26">
        <v>2000</v>
      </c>
      <c r="I1727" s="20">
        <f>H1727*6</f>
        <v>12000</v>
      </c>
      <c r="J1727" s="2"/>
      <c r="K1727" s="26"/>
      <c r="L1727" s="26"/>
    </row>
    <row r="1728" spans="1:12" x14ac:dyDescent="0.3">
      <c r="A1728" s="2"/>
      <c r="D1728" s="2" t="s">
        <v>16</v>
      </c>
      <c r="E1728" s="8">
        <v>1</v>
      </c>
      <c r="F1728" s="7">
        <v>1500</v>
      </c>
      <c r="G1728" s="7">
        <f t="shared" ref="G1728:G1733" si="238">E1728*F1728</f>
        <v>1500</v>
      </c>
      <c r="H1728" s="26"/>
      <c r="I1728" s="26">
        <f>G1728*6</f>
        <v>9000</v>
      </c>
      <c r="J1728" s="2"/>
      <c r="K1728" s="26"/>
      <c r="L1728" s="26"/>
    </row>
    <row r="1729" spans="1:12" x14ac:dyDescent="0.3">
      <c r="A1729" s="2"/>
      <c r="C1729" s="46"/>
      <c r="D1729" s="2" t="s">
        <v>15</v>
      </c>
      <c r="E1729" s="8">
        <v>1</v>
      </c>
      <c r="F1729" s="7">
        <v>500</v>
      </c>
      <c r="G1729" s="7">
        <f t="shared" si="238"/>
        <v>500</v>
      </c>
      <c r="H1729" s="26"/>
      <c r="I1729" s="26">
        <f>G1729*6</f>
        <v>3000</v>
      </c>
      <c r="J1729" s="2"/>
      <c r="K1729" s="26"/>
      <c r="L1729" s="26"/>
    </row>
    <row r="1730" spans="1:12" x14ac:dyDescent="0.3">
      <c r="A1730" s="2"/>
      <c r="C1730" s="46"/>
      <c r="D1730" s="2" t="s">
        <v>56</v>
      </c>
      <c r="E1730" s="8">
        <v>1</v>
      </c>
      <c r="F1730" s="7">
        <v>200</v>
      </c>
      <c r="G1730" s="7">
        <f t="shared" si="238"/>
        <v>200</v>
      </c>
      <c r="H1730" s="2"/>
      <c r="I1730" s="26">
        <f>G1730*6</f>
        <v>1200</v>
      </c>
      <c r="J1730" s="2"/>
      <c r="K1730" s="26"/>
      <c r="L1730" s="26"/>
    </row>
    <row r="1731" spans="1:12" x14ac:dyDescent="0.3">
      <c r="A1731" s="2"/>
      <c r="C1731" s="46"/>
      <c r="D1731" s="2" t="s">
        <v>3</v>
      </c>
      <c r="E1731" s="8">
        <v>1</v>
      </c>
      <c r="F1731" s="7">
        <v>2000</v>
      </c>
      <c r="G1731" s="7">
        <f t="shared" si="238"/>
        <v>2000</v>
      </c>
      <c r="H1731" s="26"/>
      <c r="I1731" s="26">
        <f>G1731*6</f>
        <v>12000</v>
      </c>
      <c r="J1731" s="2"/>
      <c r="K1731" s="26"/>
      <c r="L1731" s="26"/>
    </row>
    <row r="1732" spans="1:12" x14ac:dyDescent="0.3">
      <c r="A1732" s="2"/>
      <c r="D1732" s="2" t="s">
        <v>14</v>
      </c>
      <c r="E1732" s="8">
        <v>1</v>
      </c>
      <c r="F1732" s="7">
        <v>17000</v>
      </c>
      <c r="G1732" s="7">
        <f t="shared" si="238"/>
        <v>17000</v>
      </c>
      <c r="H1732" s="26"/>
      <c r="I1732" s="26">
        <f>G1732</f>
        <v>17000</v>
      </c>
      <c r="J1732" s="2"/>
      <c r="K1732" s="26"/>
      <c r="L1732" s="26"/>
    </row>
    <row r="1733" spans="1:12" x14ac:dyDescent="0.3">
      <c r="A1733" s="2"/>
      <c r="D1733" s="2" t="s">
        <v>10</v>
      </c>
      <c r="E1733" s="8">
        <v>1</v>
      </c>
      <c r="F1733" s="7">
        <v>9000</v>
      </c>
      <c r="G1733" s="7">
        <f t="shared" si="238"/>
        <v>9000</v>
      </c>
      <c r="H1733" s="26"/>
      <c r="I1733" s="26">
        <f>G1733</f>
        <v>9000</v>
      </c>
      <c r="J1733" s="2"/>
      <c r="K1733" s="26"/>
      <c r="L1733" s="26"/>
    </row>
    <row r="1734" spans="1:12" ht="15" thickBot="1" x14ac:dyDescent="0.35">
      <c r="A1734" s="2"/>
      <c r="D1734" s="24" t="s">
        <v>0</v>
      </c>
      <c r="E1734" s="8"/>
      <c r="F1734" s="7"/>
      <c r="G1734" s="23">
        <f>G1729+G1730+G1731+G1732+G1733</f>
        <v>28700</v>
      </c>
      <c r="H1734" s="26"/>
      <c r="I1734" s="21">
        <f>I1727+I1728+I1729+I1730+I1731+I1732+I1733</f>
        <v>63200</v>
      </c>
      <c r="J1734" s="2"/>
      <c r="K1734" s="26"/>
      <c r="L1734" s="21">
        <f>I1734</f>
        <v>63200</v>
      </c>
    </row>
    <row r="1735" spans="1:12" ht="15" thickTop="1" x14ac:dyDescent="0.3">
      <c r="A1735" s="17"/>
      <c r="B1735" s="17"/>
      <c r="C1735" s="17"/>
      <c r="D1735" s="17"/>
      <c r="E1735" s="19"/>
      <c r="F1735" s="18"/>
      <c r="G1735" s="18"/>
      <c r="H1735" s="16"/>
      <c r="I1735" s="16"/>
      <c r="J1735" s="17"/>
      <c r="K1735" s="16"/>
      <c r="L1735" s="16"/>
    </row>
    <row r="1736" spans="1:12" x14ac:dyDescent="0.3">
      <c r="C1736" s="163"/>
      <c r="D1736" s="60" t="s">
        <v>2058</v>
      </c>
      <c r="H1736" s="26">
        <v>2000</v>
      </c>
      <c r="I1736" s="20">
        <f>H1736*6</f>
        <v>12000</v>
      </c>
      <c r="J1736" s="2"/>
      <c r="K1736" s="26"/>
      <c r="L1736" s="26"/>
    </row>
    <row r="1737" spans="1:12" x14ac:dyDescent="0.3">
      <c r="A1737" s="2"/>
      <c r="D1737" s="2" t="s">
        <v>16</v>
      </c>
      <c r="E1737" s="8">
        <v>1</v>
      </c>
      <c r="F1737" s="7">
        <v>1500</v>
      </c>
      <c r="G1737" s="7">
        <f t="shared" ref="G1737:G1742" si="239">E1737*F1737</f>
        <v>1500</v>
      </c>
      <c r="H1737" s="26"/>
      <c r="I1737" s="26">
        <f>G1737*6</f>
        <v>9000</v>
      </c>
      <c r="J1737" s="2"/>
      <c r="K1737" s="26"/>
      <c r="L1737" s="26"/>
    </row>
    <row r="1738" spans="1:12" x14ac:dyDescent="0.3">
      <c r="A1738" s="2"/>
      <c r="C1738" s="46"/>
      <c r="D1738" s="2" t="s">
        <v>15</v>
      </c>
      <c r="E1738" s="8">
        <v>1</v>
      </c>
      <c r="F1738" s="7">
        <v>500</v>
      </c>
      <c r="G1738" s="7">
        <f t="shared" si="239"/>
        <v>500</v>
      </c>
      <c r="H1738" s="26"/>
      <c r="I1738" s="26">
        <f>G1738*6</f>
        <v>3000</v>
      </c>
      <c r="J1738" s="2"/>
      <c r="K1738" s="26"/>
      <c r="L1738" s="26"/>
    </row>
    <row r="1739" spans="1:12" x14ac:dyDescent="0.3">
      <c r="A1739" s="2"/>
      <c r="C1739" s="46"/>
      <c r="D1739" s="2" t="s">
        <v>56</v>
      </c>
      <c r="E1739" s="8">
        <v>1</v>
      </c>
      <c r="F1739" s="7">
        <v>200</v>
      </c>
      <c r="G1739" s="7">
        <f t="shared" si="239"/>
        <v>200</v>
      </c>
      <c r="H1739" s="2"/>
      <c r="I1739" s="26">
        <f>G1739*6</f>
        <v>1200</v>
      </c>
      <c r="J1739" s="2"/>
      <c r="K1739" s="26"/>
      <c r="L1739" s="26"/>
    </row>
    <row r="1740" spans="1:12" x14ac:dyDescent="0.3">
      <c r="A1740" s="2"/>
      <c r="C1740" s="46"/>
      <c r="D1740" s="2" t="s">
        <v>3</v>
      </c>
      <c r="E1740" s="8">
        <v>1</v>
      </c>
      <c r="F1740" s="7">
        <v>2000</v>
      </c>
      <c r="G1740" s="7">
        <f t="shared" si="239"/>
        <v>2000</v>
      </c>
      <c r="H1740" s="26"/>
      <c r="I1740" s="26">
        <f>G1740*6</f>
        <v>12000</v>
      </c>
      <c r="J1740" s="2"/>
      <c r="K1740" s="26"/>
      <c r="L1740" s="26"/>
    </row>
    <row r="1741" spans="1:12" x14ac:dyDescent="0.3">
      <c r="A1741" s="2"/>
      <c r="D1741" s="2" t="s">
        <v>14</v>
      </c>
      <c r="E1741" s="8">
        <v>1</v>
      </c>
      <c r="F1741" s="7">
        <v>17000</v>
      </c>
      <c r="G1741" s="7">
        <f t="shared" si="239"/>
        <v>17000</v>
      </c>
      <c r="H1741" s="26"/>
      <c r="I1741" s="26">
        <f>G1741</f>
        <v>17000</v>
      </c>
      <c r="J1741" s="2"/>
      <c r="K1741" s="26"/>
      <c r="L1741" s="26"/>
    </row>
    <row r="1742" spans="1:12" x14ac:dyDescent="0.3">
      <c r="A1742" s="2"/>
      <c r="D1742" s="2" t="s">
        <v>10</v>
      </c>
      <c r="E1742" s="8">
        <v>1</v>
      </c>
      <c r="F1742" s="7">
        <v>9000</v>
      </c>
      <c r="G1742" s="7">
        <f t="shared" si="239"/>
        <v>9000</v>
      </c>
      <c r="H1742" s="26"/>
      <c r="I1742" s="26">
        <f>G1742</f>
        <v>9000</v>
      </c>
      <c r="J1742" s="2"/>
      <c r="K1742" s="26"/>
      <c r="L1742" s="26"/>
    </row>
    <row r="1743" spans="1:12" ht="15" thickBot="1" x14ac:dyDescent="0.35">
      <c r="A1743" s="2"/>
      <c r="D1743" s="24" t="s">
        <v>0</v>
      </c>
      <c r="E1743" s="8"/>
      <c r="F1743" s="7"/>
      <c r="G1743" s="23">
        <f>G1738+G1739+G1740+G1741+G1742</f>
        <v>28700</v>
      </c>
      <c r="H1743" s="26"/>
      <c r="I1743" s="21">
        <f>I1736+I1737+I1738+I1739+I1740+I1741+I1742</f>
        <v>63200</v>
      </c>
      <c r="J1743" s="2"/>
      <c r="K1743" s="26"/>
      <c r="L1743" s="21">
        <f>I1743</f>
        <v>63200</v>
      </c>
    </row>
    <row r="1744" spans="1:12" ht="15" thickTop="1" x14ac:dyDescent="0.3">
      <c r="A1744" s="17"/>
      <c r="B1744" s="17"/>
      <c r="C1744" s="17"/>
      <c r="D1744" s="17"/>
      <c r="E1744" s="19"/>
      <c r="F1744" s="18"/>
      <c r="G1744" s="18"/>
      <c r="H1744" s="16"/>
      <c r="I1744" s="16"/>
      <c r="J1744" s="17"/>
      <c r="K1744" s="16"/>
      <c r="L1744" s="16"/>
    </row>
    <row r="1745" spans="1:12" x14ac:dyDescent="0.3">
      <c r="C1745" s="163"/>
      <c r="D1745" s="60" t="s">
        <v>2059</v>
      </c>
      <c r="H1745" s="26">
        <v>2000</v>
      </c>
      <c r="I1745" s="20">
        <f>H1745*6</f>
        <v>12000</v>
      </c>
      <c r="J1745" s="2"/>
      <c r="K1745" s="26"/>
      <c r="L1745" s="26"/>
    </row>
    <row r="1746" spans="1:12" x14ac:dyDescent="0.3">
      <c r="A1746" s="2"/>
      <c r="D1746" s="2" t="s">
        <v>16</v>
      </c>
      <c r="E1746" s="8">
        <v>1</v>
      </c>
      <c r="F1746" s="7">
        <v>1500</v>
      </c>
      <c r="G1746" s="7">
        <f t="shared" ref="G1746:G1751" si="240">E1746*F1746</f>
        <v>1500</v>
      </c>
      <c r="H1746" s="26"/>
      <c r="I1746" s="26">
        <f>G1746*6</f>
        <v>9000</v>
      </c>
      <c r="J1746" s="2"/>
      <c r="K1746" s="26"/>
      <c r="L1746" s="26"/>
    </row>
    <row r="1747" spans="1:12" x14ac:dyDescent="0.3">
      <c r="A1747" s="2"/>
      <c r="C1747" s="46"/>
      <c r="D1747" s="2" t="s">
        <v>15</v>
      </c>
      <c r="E1747" s="8">
        <v>1</v>
      </c>
      <c r="F1747" s="7">
        <v>500</v>
      </c>
      <c r="G1747" s="7">
        <f t="shared" si="240"/>
        <v>500</v>
      </c>
      <c r="H1747" s="26"/>
      <c r="I1747" s="26">
        <f>G1747*6</f>
        <v>3000</v>
      </c>
      <c r="J1747" s="2"/>
      <c r="K1747" s="26"/>
      <c r="L1747" s="26"/>
    </row>
    <row r="1748" spans="1:12" x14ac:dyDescent="0.3">
      <c r="A1748" s="2"/>
      <c r="C1748" s="46"/>
      <c r="D1748" s="2" t="s">
        <v>56</v>
      </c>
      <c r="E1748" s="8">
        <v>1</v>
      </c>
      <c r="F1748" s="7">
        <v>200</v>
      </c>
      <c r="G1748" s="7">
        <f t="shared" si="240"/>
        <v>200</v>
      </c>
      <c r="H1748" s="2"/>
      <c r="I1748" s="26">
        <f>G1748*6</f>
        <v>1200</v>
      </c>
      <c r="J1748" s="2"/>
      <c r="K1748" s="26"/>
      <c r="L1748" s="26"/>
    </row>
    <row r="1749" spans="1:12" x14ac:dyDescent="0.3">
      <c r="A1749" s="2"/>
      <c r="C1749" s="46"/>
      <c r="D1749" s="2" t="s">
        <v>3</v>
      </c>
      <c r="E1749" s="8">
        <v>1</v>
      </c>
      <c r="F1749" s="7">
        <v>2000</v>
      </c>
      <c r="G1749" s="7">
        <f t="shared" si="240"/>
        <v>2000</v>
      </c>
      <c r="H1749" s="26"/>
      <c r="I1749" s="26">
        <f>G1749*6</f>
        <v>12000</v>
      </c>
      <c r="J1749" s="2"/>
      <c r="K1749" s="26"/>
      <c r="L1749" s="26"/>
    </row>
    <row r="1750" spans="1:12" x14ac:dyDescent="0.3">
      <c r="A1750" s="2"/>
      <c r="D1750" s="2" t="s">
        <v>14</v>
      </c>
      <c r="E1750" s="8">
        <v>1</v>
      </c>
      <c r="F1750" s="7">
        <v>17000</v>
      </c>
      <c r="G1750" s="7">
        <f t="shared" si="240"/>
        <v>17000</v>
      </c>
      <c r="H1750" s="26"/>
      <c r="I1750" s="26">
        <f>G1750</f>
        <v>17000</v>
      </c>
      <c r="J1750" s="2"/>
      <c r="K1750" s="26"/>
      <c r="L1750" s="26"/>
    </row>
    <row r="1751" spans="1:12" x14ac:dyDescent="0.3">
      <c r="A1751" s="2"/>
      <c r="D1751" s="2" t="s">
        <v>10</v>
      </c>
      <c r="E1751" s="8">
        <v>1</v>
      </c>
      <c r="F1751" s="7">
        <v>9000</v>
      </c>
      <c r="G1751" s="7">
        <f t="shared" si="240"/>
        <v>9000</v>
      </c>
      <c r="H1751" s="26"/>
      <c r="I1751" s="26">
        <f>G1751</f>
        <v>9000</v>
      </c>
      <c r="J1751" s="2"/>
      <c r="K1751" s="26"/>
      <c r="L1751" s="26"/>
    </row>
    <row r="1752" spans="1:12" ht="15" thickBot="1" x14ac:dyDescent="0.35">
      <c r="A1752" s="2"/>
      <c r="D1752" s="24" t="s">
        <v>0</v>
      </c>
      <c r="E1752" s="8"/>
      <c r="F1752" s="7"/>
      <c r="G1752" s="23">
        <f>G1747+G1748+G1749+G1750+G1751</f>
        <v>28700</v>
      </c>
      <c r="H1752" s="26"/>
      <c r="I1752" s="21">
        <f>I1745+I1746+I1747+I1748+I1749+I1750+I1751</f>
        <v>63200</v>
      </c>
      <c r="J1752" s="2"/>
      <c r="K1752" s="26"/>
      <c r="L1752" s="21">
        <f>I1752</f>
        <v>63200</v>
      </c>
    </row>
    <row r="1753" spans="1:12" ht="15" thickTop="1" x14ac:dyDescent="0.3">
      <c r="A1753" s="17"/>
      <c r="B1753" s="17"/>
      <c r="C1753" s="17"/>
      <c r="D1753" s="17"/>
      <c r="E1753" s="19"/>
      <c r="F1753" s="18"/>
      <c r="G1753" s="18"/>
      <c r="H1753" s="16"/>
      <c r="I1753" s="16"/>
      <c r="J1753" s="17"/>
      <c r="K1753" s="16"/>
      <c r="L1753" s="16"/>
    </row>
    <row r="1754" spans="1:12" x14ac:dyDescent="0.3">
      <c r="C1754" s="163"/>
      <c r="D1754" s="60" t="s">
        <v>2061</v>
      </c>
      <c r="H1754" s="26">
        <v>2000</v>
      </c>
      <c r="I1754" s="20">
        <f>H1754*6</f>
        <v>12000</v>
      </c>
      <c r="J1754" s="2"/>
      <c r="K1754" s="26"/>
      <c r="L1754" s="26"/>
    </row>
    <row r="1755" spans="1:12" x14ac:dyDescent="0.3">
      <c r="A1755" s="2"/>
      <c r="D1755" s="2" t="s">
        <v>16</v>
      </c>
      <c r="E1755" s="8">
        <v>1</v>
      </c>
      <c r="F1755" s="7">
        <v>1500</v>
      </c>
      <c r="G1755" s="7">
        <f t="shared" ref="G1755:G1760" si="241">E1755*F1755</f>
        <v>1500</v>
      </c>
      <c r="H1755" s="26"/>
      <c r="I1755" s="26">
        <f>G1755*6</f>
        <v>9000</v>
      </c>
      <c r="J1755" s="2"/>
      <c r="K1755" s="26"/>
      <c r="L1755" s="26"/>
    </row>
    <row r="1756" spans="1:12" x14ac:dyDescent="0.3">
      <c r="A1756" s="2"/>
      <c r="C1756" s="46"/>
      <c r="D1756" s="2" t="s">
        <v>15</v>
      </c>
      <c r="E1756" s="8">
        <v>1</v>
      </c>
      <c r="F1756" s="7">
        <v>500</v>
      </c>
      <c r="G1756" s="7">
        <f t="shared" si="241"/>
        <v>500</v>
      </c>
      <c r="H1756" s="26"/>
      <c r="I1756" s="26">
        <f>G1756*6</f>
        <v>3000</v>
      </c>
      <c r="J1756" s="2"/>
      <c r="K1756" s="26"/>
      <c r="L1756" s="26"/>
    </row>
    <row r="1757" spans="1:12" x14ac:dyDescent="0.3">
      <c r="A1757" s="2"/>
      <c r="C1757" s="46"/>
      <c r="D1757" s="2" t="s">
        <v>56</v>
      </c>
      <c r="E1757" s="8">
        <v>1</v>
      </c>
      <c r="F1757" s="7">
        <v>200</v>
      </c>
      <c r="G1757" s="7">
        <f t="shared" si="241"/>
        <v>200</v>
      </c>
      <c r="H1757" s="2"/>
      <c r="I1757" s="26">
        <f>G1757*6</f>
        <v>1200</v>
      </c>
      <c r="J1757" s="2"/>
      <c r="K1757" s="26"/>
      <c r="L1757" s="26"/>
    </row>
    <row r="1758" spans="1:12" x14ac:dyDescent="0.3">
      <c r="A1758" s="2"/>
      <c r="C1758" s="46"/>
      <c r="D1758" s="2" t="s">
        <v>3</v>
      </c>
      <c r="E1758" s="8">
        <v>1</v>
      </c>
      <c r="F1758" s="7">
        <v>2000</v>
      </c>
      <c r="G1758" s="7">
        <f t="shared" si="241"/>
        <v>2000</v>
      </c>
      <c r="H1758" s="26"/>
      <c r="I1758" s="26">
        <f>G1758*6</f>
        <v>12000</v>
      </c>
      <c r="J1758" s="2"/>
      <c r="K1758" s="26"/>
      <c r="L1758" s="26"/>
    </row>
    <row r="1759" spans="1:12" x14ac:dyDescent="0.3">
      <c r="A1759" s="2"/>
      <c r="D1759" s="2" t="s">
        <v>14</v>
      </c>
      <c r="E1759" s="8">
        <v>1</v>
      </c>
      <c r="F1759" s="7">
        <v>17000</v>
      </c>
      <c r="G1759" s="7">
        <f t="shared" si="241"/>
        <v>17000</v>
      </c>
      <c r="H1759" s="26"/>
      <c r="I1759" s="26">
        <f>G1759</f>
        <v>17000</v>
      </c>
      <c r="J1759" s="2"/>
      <c r="K1759" s="26"/>
      <c r="L1759" s="26"/>
    </row>
    <row r="1760" spans="1:12" x14ac:dyDescent="0.3">
      <c r="A1760" s="2"/>
      <c r="D1760" s="2" t="s">
        <v>10</v>
      </c>
      <c r="E1760" s="8">
        <v>1</v>
      </c>
      <c r="F1760" s="7">
        <v>9000</v>
      </c>
      <c r="G1760" s="7">
        <f t="shared" si="241"/>
        <v>9000</v>
      </c>
      <c r="H1760" s="26"/>
      <c r="I1760" s="26">
        <f>G1760</f>
        <v>9000</v>
      </c>
      <c r="J1760" s="2"/>
      <c r="K1760" s="26"/>
      <c r="L1760" s="26"/>
    </row>
    <row r="1761" spans="1:12" ht="15" thickBot="1" x14ac:dyDescent="0.35">
      <c r="A1761" s="2"/>
      <c r="D1761" s="24" t="s">
        <v>0</v>
      </c>
      <c r="E1761" s="8"/>
      <c r="F1761" s="7"/>
      <c r="G1761" s="23">
        <f>G1756+G1757+G1758+G1759+G1760</f>
        <v>28700</v>
      </c>
      <c r="H1761" s="26"/>
      <c r="I1761" s="21">
        <f>I1754+I1755+I1756+I1757+I1758+I1759+I1760</f>
        <v>63200</v>
      </c>
      <c r="J1761" s="2"/>
      <c r="K1761" s="26"/>
      <c r="L1761" s="21">
        <f>I1761</f>
        <v>63200</v>
      </c>
    </row>
    <row r="1762" spans="1:12" ht="15" thickTop="1" x14ac:dyDescent="0.3">
      <c r="A1762" s="17"/>
      <c r="B1762" s="17"/>
      <c r="C1762" s="17"/>
      <c r="D1762" s="17"/>
      <c r="E1762" s="19"/>
      <c r="F1762" s="18"/>
      <c r="G1762" s="18"/>
      <c r="H1762" s="16"/>
      <c r="I1762" s="16"/>
      <c r="J1762" s="17"/>
      <c r="K1762" s="16"/>
      <c r="L1762" s="16"/>
    </row>
    <row r="1763" spans="1:12" x14ac:dyDescent="0.3">
      <c r="C1763" s="163"/>
      <c r="D1763" s="60" t="s">
        <v>2060</v>
      </c>
      <c r="H1763" s="26">
        <v>2000</v>
      </c>
      <c r="I1763" s="20">
        <f>H1763*6</f>
        <v>12000</v>
      </c>
      <c r="J1763" s="2"/>
      <c r="K1763" s="26"/>
      <c r="L1763" s="26"/>
    </row>
    <row r="1764" spans="1:12" x14ac:dyDescent="0.3">
      <c r="A1764" s="2"/>
      <c r="D1764" s="2" t="s">
        <v>16</v>
      </c>
      <c r="E1764" s="8">
        <v>1</v>
      </c>
      <c r="F1764" s="7">
        <v>1500</v>
      </c>
      <c r="G1764" s="7">
        <f t="shared" ref="G1764:G1769" si="242">E1764*F1764</f>
        <v>1500</v>
      </c>
      <c r="H1764" s="26"/>
      <c r="I1764" s="26">
        <f>G1764*6</f>
        <v>9000</v>
      </c>
      <c r="J1764" s="2"/>
      <c r="K1764" s="26"/>
      <c r="L1764" s="26"/>
    </row>
    <row r="1765" spans="1:12" x14ac:dyDescent="0.3">
      <c r="A1765" s="2"/>
      <c r="C1765" s="46"/>
      <c r="D1765" s="2" t="s">
        <v>15</v>
      </c>
      <c r="E1765" s="8">
        <v>1</v>
      </c>
      <c r="F1765" s="7">
        <v>500</v>
      </c>
      <c r="G1765" s="7">
        <f t="shared" si="242"/>
        <v>500</v>
      </c>
      <c r="H1765" s="26"/>
      <c r="I1765" s="26">
        <f>G1765*6</f>
        <v>3000</v>
      </c>
      <c r="J1765" s="2"/>
      <c r="K1765" s="26"/>
      <c r="L1765" s="26"/>
    </row>
    <row r="1766" spans="1:12" x14ac:dyDescent="0.3">
      <c r="A1766" s="2"/>
      <c r="C1766" s="46"/>
      <c r="D1766" s="2" t="s">
        <v>56</v>
      </c>
      <c r="E1766" s="8">
        <v>1</v>
      </c>
      <c r="F1766" s="7">
        <v>200</v>
      </c>
      <c r="G1766" s="7">
        <f t="shared" si="242"/>
        <v>200</v>
      </c>
      <c r="H1766" s="2"/>
      <c r="I1766" s="26">
        <f>G1766*6</f>
        <v>1200</v>
      </c>
      <c r="J1766" s="2"/>
      <c r="K1766" s="26"/>
      <c r="L1766" s="26"/>
    </row>
    <row r="1767" spans="1:12" x14ac:dyDescent="0.3">
      <c r="A1767" s="2"/>
      <c r="C1767" s="46"/>
      <c r="D1767" s="2" t="s">
        <v>3</v>
      </c>
      <c r="E1767" s="8">
        <v>1</v>
      </c>
      <c r="F1767" s="7">
        <v>2000</v>
      </c>
      <c r="G1767" s="7">
        <f t="shared" si="242"/>
        <v>2000</v>
      </c>
      <c r="H1767" s="26"/>
      <c r="I1767" s="26">
        <f>G1767*6</f>
        <v>12000</v>
      </c>
      <c r="J1767" s="2"/>
      <c r="K1767" s="26"/>
      <c r="L1767" s="26"/>
    </row>
    <row r="1768" spans="1:12" x14ac:dyDescent="0.3">
      <c r="A1768" s="2"/>
      <c r="D1768" s="2" t="s">
        <v>14</v>
      </c>
      <c r="E1768" s="8">
        <v>1</v>
      </c>
      <c r="F1768" s="7">
        <v>17000</v>
      </c>
      <c r="G1768" s="7">
        <f t="shared" si="242"/>
        <v>17000</v>
      </c>
      <c r="H1768" s="26"/>
      <c r="I1768" s="26">
        <f>G1768</f>
        <v>17000</v>
      </c>
      <c r="J1768" s="2"/>
      <c r="K1768" s="26"/>
      <c r="L1768" s="26"/>
    </row>
    <row r="1769" spans="1:12" x14ac:dyDescent="0.3">
      <c r="A1769" s="2"/>
      <c r="D1769" s="2" t="s">
        <v>10</v>
      </c>
      <c r="E1769" s="8">
        <v>1</v>
      </c>
      <c r="F1769" s="7">
        <v>9000</v>
      </c>
      <c r="G1769" s="7">
        <f t="shared" si="242"/>
        <v>9000</v>
      </c>
      <c r="H1769" s="26"/>
      <c r="I1769" s="26">
        <f>G1769</f>
        <v>9000</v>
      </c>
      <c r="J1769" s="2"/>
      <c r="K1769" s="26"/>
      <c r="L1769" s="26"/>
    </row>
    <row r="1770" spans="1:12" ht="15" thickBot="1" x14ac:dyDescent="0.35">
      <c r="A1770" s="2"/>
      <c r="D1770" s="24" t="s">
        <v>0</v>
      </c>
      <c r="E1770" s="8"/>
      <c r="F1770" s="7"/>
      <c r="G1770" s="23">
        <f>G1765+G1766+G1767+G1768+G1769</f>
        <v>28700</v>
      </c>
      <c r="H1770" s="26"/>
      <c r="I1770" s="21">
        <f>I1763+I1764+I1765+I1766+I1767+I1768+I1769</f>
        <v>63200</v>
      </c>
      <c r="J1770" s="2"/>
      <c r="K1770" s="26"/>
      <c r="L1770" s="21">
        <f>I1770</f>
        <v>63200</v>
      </c>
    </row>
    <row r="1771" spans="1:12" ht="15" thickTop="1" x14ac:dyDescent="0.3">
      <c r="A1771" s="2"/>
      <c r="B1771" s="17"/>
      <c r="C1771" s="17"/>
      <c r="D1771" s="17"/>
      <c r="E1771" s="19"/>
      <c r="F1771" s="18"/>
      <c r="G1771" s="18"/>
      <c r="H1771" s="16"/>
      <c r="I1771" s="16"/>
      <c r="J1771" s="17"/>
      <c r="K1771" s="16"/>
      <c r="L1771" s="16"/>
    </row>
    <row r="1772" spans="1:12" x14ac:dyDescent="0.3">
      <c r="A1772" s="2"/>
      <c r="C1772" s="163"/>
      <c r="D1772" s="60" t="s">
        <v>2062</v>
      </c>
      <c r="H1772" s="26">
        <v>2000</v>
      </c>
      <c r="I1772" s="20">
        <f>H1772*6</f>
        <v>12000</v>
      </c>
      <c r="J1772" s="2"/>
      <c r="K1772" s="26"/>
      <c r="L1772" s="26"/>
    </row>
    <row r="1773" spans="1:12" x14ac:dyDescent="0.3">
      <c r="A1773" s="2"/>
      <c r="D1773" s="2" t="s">
        <v>16</v>
      </c>
      <c r="E1773" s="8">
        <v>1</v>
      </c>
      <c r="F1773" s="7">
        <v>1500</v>
      </c>
      <c r="G1773" s="7">
        <f t="shared" ref="G1773:G1778" si="243">E1773*F1773</f>
        <v>1500</v>
      </c>
      <c r="H1773" s="26"/>
      <c r="I1773" s="26">
        <f>G1773*6</f>
        <v>9000</v>
      </c>
      <c r="J1773" s="2"/>
      <c r="K1773" s="26"/>
      <c r="L1773" s="26"/>
    </row>
    <row r="1774" spans="1:12" x14ac:dyDescent="0.3">
      <c r="A1774" s="2"/>
      <c r="C1774" s="46"/>
      <c r="D1774" s="2" t="s">
        <v>15</v>
      </c>
      <c r="E1774" s="8">
        <v>1</v>
      </c>
      <c r="F1774" s="7">
        <v>500</v>
      </c>
      <c r="G1774" s="7">
        <f t="shared" si="243"/>
        <v>500</v>
      </c>
      <c r="H1774" s="26"/>
      <c r="I1774" s="26">
        <f>G1774*6</f>
        <v>3000</v>
      </c>
      <c r="J1774" s="2"/>
      <c r="K1774" s="26"/>
      <c r="L1774" s="26"/>
    </row>
    <row r="1775" spans="1:12" x14ac:dyDescent="0.3">
      <c r="A1775" s="2"/>
      <c r="C1775" s="46"/>
      <c r="D1775" s="2" t="s">
        <v>56</v>
      </c>
      <c r="E1775" s="8">
        <v>1</v>
      </c>
      <c r="F1775" s="7">
        <v>200</v>
      </c>
      <c r="G1775" s="7">
        <f t="shared" si="243"/>
        <v>200</v>
      </c>
      <c r="H1775" s="2"/>
      <c r="I1775" s="26">
        <f>G1775*6</f>
        <v>1200</v>
      </c>
      <c r="J1775" s="2"/>
      <c r="K1775" s="26"/>
      <c r="L1775" s="26"/>
    </row>
    <row r="1776" spans="1:12" x14ac:dyDescent="0.3">
      <c r="A1776" s="2"/>
      <c r="C1776" s="46"/>
      <c r="D1776" s="2" t="s">
        <v>3</v>
      </c>
      <c r="E1776" s="8">
        <v>1</v>
      </c>
      <c r="F1776" s="7">
        <v>2000</v>
      </c>
      <c r="G1776" s="7">
        <f t="shared" si="243"/>
        <v>2000</v>
      </c>
      <c r="H1776" s="26"/>
      <c r="I1776" s="26">
        <f>G1776*6</f>
        <v>12000</v>
      </c>
      <c r="J1776" s="2"/>
      <c r="K1776" s="26"/>
      <c r="L1776" s="26"/>
    </row>
    <row r="1777" spans="1:12" x14ac:dyDescent="0.3">
      <c r="A1777" s="2"/>
      <c r="D1777" s="2" t="s">
        <v>14</v>
      </c>
      <c r="E1777" s="8">
        <v>1</v>
      </c>
      <c r="F1777" s="7">
        <v>17000</v>
      </c>
      <c r="G1777" s="7">
        <f t="shared" si="243"/>
        <v>17000</v>
      </c>
      <c r="H1777" s="26"/>
      <c r="I1777" s="26">
        <f>G1777</f>
        <v>17000</v>
      </c>
      <c r="J1777" s="2"/>
      <c r="K1777" s="26"/>
      <c r="L1777" s="26"/>
    </row>
    <row r="1778" spans="1:12" x14ac:dyDescent="0.3">
      <c r="A1778" s="2"/>
      <c r="D1778" s="2" t="s">
        <v>10</v>
      </c>
      <c r="E1778" s="8">
        <v>1</v>
      </c>
      <c r="F1778" s="7">
        <v>9000</v>
      </c>
      <c r="G1778" s="7">
        <f t="shared" si="243"/>
        <v>9000</v>
      </c>
      <c r="H1778" s="26"/>
      <c r="I1778" s="26">
        <f>G1778</f>
        <v>9000</v>
      </c>
      <c r="J1778" s="2"/>
      <c r="K1778" s="26"/>
      <c r="L1778" s="26"/>
    </row>
    <row r="1779" spans="1:12" ht="15" thickBot="1" x14ac:dyDescent="0.35">
      <c r="A1779" s="2"/>
      <c r="D1779" s="24" t="s">
        <v>0</v>
      </c>
      <c r="E1779" s="8"/>
      <c r="F1779" s="7"/>
      <c r="G1779" s="23">
        <f>G1774+G1775+G1776+G1777+G1778</f>
        <v>28700</v>
      </c>
      <c r="H1779" s="26"/>
      <c r="I1779" s="21">
        <f>I1772+I1773+I1774+I1775+I1776+I1777+I1778</f>
        <v>63200</v>
      </c>
      <c r="J1779" s="2"/>
      <c r="K1779" s="26"/>
      <c r="L1779" s="21">
        <f>I1779</f>
        <v>63200</v>
      </c>
    </row>
    <row r="1780" spans="1:12" ht="15" thickTop="1" x14ac:dyDescent="0.3">
      <c r="A1780" s="2"/>
      <c r="B1780" s="17"/>
      <c r="C1780" s="17"/>
      <c r="D1780" s="17"/>
      <c r="E1780" s="19"/>
      <c r="F1780" s="18"/>
      <c r="G1780" s="18"/>
      <c r="H1780" s="16"/>
      <c r="I1780" s="16"/>
      <c r="J1780" s="17"/>
      <c r="K1780" s="16"/>
      <c r="L1780" s="16"/>
    </row>
    <row r="1781" spans="1:12" x14ac:dyDescent="0.3">
      <c r="A1781" s="2"/>
      <c r="C1781" s="163"/>
      <c r="D1781" s="60" t="s">
        <v>2063</v>
      </c>
      <c r="H1781" s="26">
        <v>2000</v>
      </c>
      <c r="I1781" s="20">
        <f>H1781*6</f>
        <v>12000</v>
      </c>
      <c r="J1781" s="2"/>
      <c r="K1781" s="26"/>
      <c r="L1781" s="26"/>
    </row>
    <row r="1782" spans="1:12" x14ac:dyDescent="0.3">
      <c r="A1782" s="2"/>
      <c r="D1782" s="2" t="s">
        <v>16</v>
      </c>
      <c r="E1782" s="8">
        <v>1</v>
      </c>
      <c r="F1782" s="7">
        <v>1500</v>
      </c>
      <c r="G1782" s="7">
        <f t="shared" ref="G1782:G1787" si="244">E1782*F1782</f>
        <v>1500</v>
      </c>
      <c r="H1782" s="26"/>
      <c r="I1782" s="26">
        <f>G1782*6</f>
        <v>9000</v>
      </c>
      <c r="J1782" s="2"/>
      <c r="K1782" s="26"/>
      <c r="L1782" s="26"/>
    </row>
    <row r="1783" spans="1:12" x14ac:dyDescent="0.3">
      <c r="A1783" s="2"/>
      <c r="C1783" s="46"/>
      <c r="D1783" s="2" t="s">
        <v>15</v>
      </c>
      <c r="E1783" s="8">
        <v>1</v>
      </c>
      <c r="F1783" s="7">
        <v>500</v>
      </c>
      <c r="G1783" s="7">
        <f t="shared" si="244"/>
        <v>500</v>
      </c>
      <c r="H1783" s="26"/>
      <c r="I1783" s="26">
        <f>G1783*6</f>
        <v>3000</v>
      </c>
      <c r="J1783" s="2"/>
      <c r="K1783" s="26"/>
      <c r="L1783" s="26"/>
    </row>
    <row r="1784" spans="1:12" x14ac:dyDescent="0.3">
      <c r="A1784" s="2"/>
      <c r="C1784" s="46"/>
      <c r="D1784" s="2" t="s">
        <v>56</v>
      </c>
      <c r="E1784" s="8">
        <v>1</v>
      </c>
      <c r="F1784" s="7">
        <v>200</v>
      </c>
      <c r="G1784" s="7">
        <f t="shared" si="244"/>
        <v>200</v>
      </c>
      <c r="H1784" s="2"/>
      <c r="I1784" s="26">
        <f>G1784*6</f>
        <v>1200</v>
      </c>
      <c r="J1784" s="2"/>
      <c r="K1784" s="26"/>
      <c r="L1784" s="26"/>
    </row>
    <row r="1785" spans="1:12" x14ac:dyDescent="0.3">
      <c r="A1785" s="2"/>
      <c r="C1785" s="46"/>
      <c r="D1785" s="2" t="s">
        <v>3</v>
      </c>
      <c r="E1785" s="8">
        <v>1</v>
      </c>
      <c r="F1785" s="7">
        <v>2000</v>
      </c>
      <c r="G1785" s="7">
        <f t="shared" si="244"/>
        <v>2000</v>
      </c>
      <c r="H1785" s="26"/>
      <c r="I1785" s="26">
        <f>G1785*6</f>
        <v>12000</v>
      </c>
      <c r="J1785" s="2"/>
      <c r="K1785" s="26"/>
      <c r="L1785" s="26"/>
    </row>
    <row r="1786" spans="1:12" x14ac:dyDescent="0.3">
      <c r="A1786" s="2"/>
      <c r="D1786" s="2" t="s">
        <v>14</v>
      </c>
      <c r="E1786" s="8">
        <v>1</v>
      </c>
      <c r="F1786" s="7">
        <v>17000</v>
      </c>
      <c r="G1786" s="7">
        <f t="shared" si="244"/>
        <v>17000</v>
      </c>
      <c r="H1786" s="26"/>
      <c r="I1786" s="26">
        <f>G1786</f>
        <v>17000</v>
      </c>
      <c r="J1786" s="2"/>
      <c r="K1786" s="26"/>
      <c r="L1786" s="26"/>
    </row>
    <row r="1787" spans="1:12" x14ac:dyDescent="0.3">
      <c r="A1787" s="2"/>
      <c r="D1787" s="2" t="s">
        <v>10</v>
      </c>
      <c r="E1787" s="8">
        <v>1</v>
      </c>
      <c r="F1787" s="7">
        <v>9000</v>
      </c>
      <c r="G1787" s="7">
        <f t="shared" si="244"/>
        <v>9000</v>
      </c>
      <c r="H1787" s="26"/>
      <c r="I1787" s="26">
        <f>G1787</f>
        <v>9000</v>
      </c>
      <c r="J1787" s="2"/>
      <c r="K1787" s="26"/>
      <c r="L1787" s="26"/>
    </row>
    <row r="1788" spans="1:12" ht="15" thickBot="1" x14ac:dyDescent="0.35">
      <c r="A1788" s="2"/>
      <c r="D1788" s="24" t="s">
        <v>0</v>
      </c>
      <c r="E1788" s="8"/>
      <c r="F1788" s="7"/>
      <c r="G1788" s="23">
        <f>G1783+G1784+G1785+G1786+G1787</f>
        <v>28700</v>
      </c>
      <c r="H1788" s="26"/>
      <c r="I1788" s="21">
        <f>I1781+I1782+I1783+I1784+I1785+I1786+I1787</f>
        <v>63200</v>
      </c>
      <c r="J1788" s="2"/>
      <c r="K1788" s="26"/>
      <c r="L1788" s="21">
        <f>I1788</f>
        <v>63200</v>
      </c>
    </row>
    <row r="1789" spans="1:12" ht="15" thickTop="1" x14ac:dyDescent="0.3">
      <c r="A1789" s="2"/>
      <c r="B1789" s="17"/>
      <c r="C1789" s="17"/>
      <c r="D1789" s="17"/>
      <c r="E1789" s="19"/>
      <c r="F1789" s="18"/>
      <c r="G1789" s="18"/>
      <c r="H1789" s="16"/>
      <c r="I1789" s="16"/>
      <c r="J1789" s="17"/>
      <c r="K1789" s="16"/>
      <c r="L1789" s="16"/>
    </row>
    <row r="1790" spans="1:12" x14ac:dyDescent="0.3">
      <c r="A1790" s="2"/>
      <c r="C1790" s="163"/>
      <c r="D1790" s="60" t="s">
        <v>2064</v>
      </c>
      <c r="H1790" s="26">
        <v>2000</v>
      </c>
      <c r="I1790" s="20">
        <f>H1790*6</f>
        <v>12000</v>
      </c>
      <c r="J1790" s="2"/>
      <c r="K1790" s="26"/>
      <c r="L1790" s="26"/>
    </row>
    <row r="1791" spans="1:12" x14ac:dyDescent="0.3">
      <c r="A1791" s="2"/>
      <c r="D1791" s="2" t="s">
        <v>16</v>
      </c>
      <c r="E1791" s="8">
        <v>1</v>
      </c>
      <c r="F1791" s="7">
        <v>1500</v>
      </c>
      <c r="G1791" s="7">
        <f t="shared" ref="G1791:G1796" si="245">E1791*F1791</f>
        <v>1500</v>
      </c>
      <c r="H1791" s="26"/>
      <c r="I1791" s="26">
        <f>G1791*6</f>
        <v>9000</v>
      </c>
      <c r="J1791" s="2"/>
      <c r="K1791" s="26"/>
      <c r="L1791" s="26"/>
    </row>
    <row r="1792" spans="1:12" x14ac:dyDescent="0.3">
      <c r="A1792" s="2"/>
      <c r="C1792" s="46"/>
      <c r="D1792" s="2" t="s">
        <v>15</v>
      </c>
      <c r="E1792" s="8">
        <v>1</v>
      </c>
      <c r="F1792" s="7">
        <v>500</v>
      </c>
      <c r="G1792" s="7">
        <f t="shared" si="245"/>
        <v>500</v>
      </c>
      <c r="H1792" s="26"/>
      <c r="I1792" s="26">
        <f>G1792*6</f>
        <v>3000</v>
      </c>
      <c r="J1792" s="2"/>
      <c r="K1792" s="26"/>
      <c r="L1792" s="26"/>
    </row>
    <row r="1793" spans="1:12" x14ac:dyDescent="0.3">
      <c r="A1793" s="2"/>
      <c r="C1793" s="46"/>
      <c r="D1793" s="2" t="s">
        <v>56</v>
      </c>
      <c r="E1793" s="8">
        <v>1</v>
      </c>
      <c r="F1793" s="7">
        <v>200</v>
      </c>
      <c r="G1793" s="7">
        <f t="shared" si="245"/>
        <v>200</v>
      </c>
      <c r="H1793" s="2"/>
      <c r="I1793" s="26">
        <f>G1793*6</f>
        <v>1200</v>
      </c>
      <c r="J1793" s="2"/>
      <c r="K1793" s="26"/>
      <c r="L1793" s="26"/>
    </row>
    <row r="1794" spans="1:12" x14ac:dyDescent="0.3">
      <c r="A1794" s="2"/>
      <c r="C1794" s="46"/>
      <c r="D1794" s="2" t="s">
        <v>3</v>
      </c>
      <c r="E1794" s="8">
        <v>1</v>
      </c>
      <c r="F1794" s="7">
        <v>2000</v>
      </c>
      <c r="G1794" s="7">
        <f t="shared" si="245"/>
        <v>2000</v>
      </c>
      <c r="H1794" s="26"/>
      <c r="I1794" s="26">
        <f>G1794*6</f>
        <v>12000</v>
      </c>
      <c r="J1794" s="2"/>
      <c r="K1794" s="26"/>
      <c r="L1794" s="26"/>
    </row>
    <row r="1795" spans="1:12" x14ac:dyDescent="0.3">
      <c r="A1795" s="2"/>
      <c r="D1795" s="2" t="s">
        <v>14</v>
      </c>
      <c r="E1795" s="8">
        <v>1</v>
      </c>
      <c r="F1795" s="7">
        <v>17000</v>
      </c>
      <c r="G1795" s="7">
        <f t="shared" si="245"/>
        <v>17000</v>
      </c>
      <c r="H1795" s="26"/>
      <c r="I1795" s="26">
        <f>G1795</f>
        <v>17000</v>
      </c>
      <c r="J1795" s="2"/>
      <c r="K1795" s="26"/>
      <c r="L1795" s="26"/>
    </row>
    <row r="1796" spans="1:12" x14ac:dyDescent="0.3">
      <c r="A1796" s="2"/>
      <c r="D1796" s="2" t="s">
        <v>10</v>
      </c>
      <c r="E1796" s="8">
        <v>1</v>
      </c>
      <c r="F1796" s="7">
        <v>9000</v>
      </c>
      <c r="G1796" s="7">
        <f t="shared" si="245"/>
        <v>9000</v>
      </c>
      <c r="H1796" s="26"/>
      <c r="I1796" s="26">
        <f>G1796</f>
        <v>9000</v>
      </c>
      <c r="J1796" s="2"/>
      <c r="K1796" s="26"/>
      <c r="L1796" s="26"/>
    </row>
    <row r="1797" spans="1:12" ht="15" thickBot="1" x14ac:dyDescent="0.35">
      <c r="A1797" s="2"/>
      <c r="D1797" s="24" t="s">
        <v>0</v>
      </c>
      <c r="E1797" s="8"/>
      <c r="F1797" s="7"/>
      <c r="G1797" s="23">
        <f>G1792+G1793+G1794+G1795+G1796</f>
        <v>28700</v>
      </c>
      <c r="H1797" s="26"/>
      <c r="I1797" s="21">
        <f>I1790+I1791+I1792+I1793+I1794+I1795+I1796</f>
        <v>63200</v>
      </c>
      <c r="J1797" s="2"/>
      <c r="K1797" s="26"/>
      <c r="L1797" s="21">
        <f>I1797</f>
        <v>63200</v>
      </c>
    </row>
    <row r="1798" spans="1:12" ht="15" thickTop="1" x14ac:dyDescent="0.3">
      <c r="A1798" s="2"/>
      <c r="B1798" s="17"/>
      <c r="C1798" s="17"/>
      <c r="D1798" s="17"/>
      <c r="E1798" s="19"/>
      <c r="F1798" s="18"/>
      <c r="G1798" s="18"/>
      <c r="H1798" s="16"/>
      <c r="I1798" s="16"/>
      <c r="J1798" s="17"/>
      <c r="K1798" s="16"/>
      <c r="L1798" s="16"/>
    </row>
    <row r="1799" spans="1:12" x14ac:dyDescent="0.3">
      <c r="A1799" s="2"/>
      <c r="C1799" s="163"/>
      <c r="D1799" s="60" t="s">
        <v>2065</v>
      </c>
      <c r="H1799" s="26">
        <v>2000</v>
      </c>
      <c r="I1799" s="20">
        <f>H1799*6</f>
        <v>12000</v>
      </c>
      <c r="J1799" s="2"/>
      <c r="K1799" s="26"/>
      <c r="L1799" s="26"/>
    </row>
    <row r="1800" spans="1:12" x14ac:dyDescent="0.3">
      <c r="A1800" s="2"/>
      <c r="D1800" s="2" t="s">
        <v>16</v>
      </c>
      <c r="E1800" s="8">
        <v>1</v>
      </c>
      <c r="F1800" s="7">
        <v>1500</v>
      </c>
      <c r="G1800" s="7">
        <f t="shared" ref="G1800:G1805" si="246">E1800*F1800</f>
        <v>1500</v>
      </c>
      <c r="H1800" s="26"/>
      <c r="I1800" s="26">
        <f>G1800*6</f>
        <v>9000</v>
      </c>
      <c r="J1800" s="2"/>
      <c r="K1800" s="26"/>
      <c r="L1800" s="26"/>
    </row>
    <row r="1801" spans="1:12" x14ac:dyDescent="0.3">
      <c r="A1801" s="2"/>
      <c r="C1801" s="46"/>
      <c r="D1801" s="2" t="s">
        <v>15</v>
      </c>
      <c r="E1801" s="8">
        <v>1</v>
      </c>
      <c r="F1801" s="7">
        <v>500</v>
      </c>
      <c r="G1801" s="7">
        <f t="shared" si="246"/>
        <v>500</v>
      </c>
      <c r="H1801" s="26"/>
      <c r="I1801" s="26">
        <f>G1801*6</f>
        <v>3000</v>
      </c>
      <c r="J1801" s="2"/>
      <c r="K1801" s="26"/>
      <c r="L1801" s="26"/>
    </row>
    <row r="1802" spans="1:12" x14ac:dyDescent="0.3">
      <c r="A1802" s="2"/>
      <c r="C1802" s="46"/>
      <c r="D1802" s="2" t="s">
        <v>56</v>
      </c>
      <c r="E1802" s="8">
        <v>1</v>
      </c>
      <c r="F1802" s="7">
        <v>200</v>
      </c>
      <c r="G1802" s="7">
        <f t="shared" si="246"/>
        <v>200</v>
      </c>
      <c r="H1802" s="2"/>
      <c r="I1802" s="26">
        <f>G1802*6</f>
        <v>1200</v>
      </c>
      <c r="J1802" s="2"/>
      <c r="K1802" s="26"/>
      <c r="L1802" s="26"/>
    </row>
    <row r="1803" spans="1:12" x14ac:dyDescent="0.3">
      <c r="A1803" s="2"/>
      <c r="C1803" s="46"/>
      <c r="D1803" s="2" t="s">
        <v>3</v>
      </c>
      <c r="E1803" s="8">
        <v>1</v>
      </c>
      <c r="F1803" s="7">
        <v>2000</v>
      </c>
      <c r="G1803" s="7">
        <f t="shared" si="246"/>
        <v>2000</v>
      </c>
      <c r="H1803" s="26"/>
      <c r="I1803" s="26">
        <f>G1803*6</f>
        <v>12000</v>
      </c>
      <c r="J1803" s="2"/>
      <c r="K1803" s="26"/>
      <c r="L1803" s="26"/>
    </row>
    <row r="1804" spans="1:12" x14ac:dyDescent="0.3">
      <c r="A1804" s="2"/>
      <c r="D1804" s="2" t="s">
        <v>14</v>
      </c>
      <c r="E1804" s="8">
        <v>1</v>
      </c>
      <c r="F1804" s="7">
        <v>17000</v>
      </c>
      <c r="G1804" s="7">
        <f t="shared" si="246"/>
        <v>17000</v>
      </c>
      <c r="H1804" s="26"/>
      <c r="I1804" s="26">
        <f>G1804</f>
        <v>17000</v>
      </c>
      <c r="J1804" s="2"/>
      <c r="K1804" s="26"/>
      <c r="L1804" s="26"/>
    </row>
    <row r="1805" spans="1:12" x14ac:dyDescent="0.3">
      <c r="A1805" s="2"/>
      <c r="D1805" s="2" t="s">
        <v>10</v>
      </c>
      <c r="E1805" s="8">
        <v>1</v>
      </c>
      <c r="F1805" s="7">
        <v>9000</v>
      </c>
      <c r="G1805" s="7">
        <f t="shared" si="246"/>
        <v>9000</v>
      </c>
      <c r="H1805" s="26"/>
      <c r="I1805" s="26">
        <f>G1805</f>
        <v>9000</v>
      </c>
      <c r="J1805" s="2"/>
      <c r="K1805" s="26"/>
      <c r="L1805" s="26"/>
    </row>
    <row r="1806" spans="1:12" ht="15" thickBot="1" x14ac:dyDescent="0.35">
      <c r="A1806" s="2"/>
      <c r="D1806" s="24" t="s">
        <v>0</v>
      </c>
      <c r="E1806" s="8"/>
      <c r="F1806" s="7"/>
      <c r="G1806" s="23">
        <f>G1801+G1802+G1803+G1804+G1805</f>
        <v>28700</v>
      </c>
      <c r="H1806" s="26"/>
      <c r="I1806" s="21">
        <f>I1799+I1800+I1801+I1802+I1803+I1804+I1805</f>
        <v>63200</v>
      </c>
      <c r="J1806" s="2"/>
      <c r="K1806" s="26"/>
      <c r="L1806" s="21">
        <f>I1806</f>
        <v>63200</v>
      </c>
    </row>
    <row r="1807" spans="1:12" ht="15" thickTop="1" x14ac:dyDescent="0.3">
      <c r="A1807" s="2"/>
      <c r="B1807" s="17"/>
      <c r="C1807" s="17"/>
      <c r="D1807" s="17"/>
      <c r="E1807" s="19"/>
      <c r="F1807" s="18"/>
      <c r="G1807" s="18"/>
      <c r="H1807" s="16"/>
      <c r="I1807" s="16"/>
      <c r="J1807" s="17"/>
      <c r="K1807" s="16"/>
      <c r="L1807" s="16"/>
    </row>
    <row r="1808" spans="1:12" x14ac:dyDescent="0.3">
      <c r="A1808" s="2"/>
      <c r="C1808" s="163"/>
      <c r="D1808" s="60" t="s">
        <v>2066</v>
      </c>
      <c r="H1808" s="26">
        <v>2000</v>
      </c>
      <c r="I1808" s="20">
        <f>H1808*6</f>
        <v>12000</v>
      </c>
      <c r="J1808" s="2"/>
      <c r="K1808" s="26"/>
      <c r="L1808" s="26"/>
    </row>
    <row r="1809" spans="1:12" x14ac:dyDescent="0.3">
      <c r="A1809" s="2"/>
      <c r="D1809" s="2" t="s">
        <v>16</v>
      </c>
      <c r="E1809" s="8">
        <v>1</v>
      </c>
      <c r="F1809" s="7">
        <v>1500</v>
      </c>
      <c r="G1809" s="7">
        <f t="shared" ref="G1809:G1814" si="247">E1809*F1809</f>
        <v>1500</v>
      </c>
      <c r="H1809" s="26"/>
      <c r="I1809" s="26">
        <f>G1809*6</f>
        <v>9000</v>
      </c>
      <c r="J1809" s="2"/>
      <c r="K1809" s="26"/>
      <c r="L1809" s="26"/>
    </row>
    <row r="1810" spans="1:12" x14ac:dyDescent="0.3">
      <c r="A1810" s="2"/>
      <c r="C1810" s="46"/>
      <c r="D1810" s="2" t="s">
        <v>15</v>
      </c>
      <c r="E1810" s="8">
        <v>1</v>
      </c>
      <c r="F1810" s="7">
        <v>500</v>
      </c>
      <c r="G1810" s="7">
        <f t="shared" si="247"/>
        <v>500</v>
      </c>
      <c r="H1810" s="26"/>
      <c r="I1810" s="26">
        <f>G1810*6</f>
        <v>3000</v>
      </c>
      <c r="J1810" s="2"/>
      <c r="K1810" s="26"/>
      <c r="L1810" s="26"/>
    </row>
    <row r="1811" spans="1:12" x14ac:dyDescent="0.3">
      <c r="A1811" s="2"/>
      <c r="C1811" s="46"/>
      <c r="D1811" s="2" t="s">
        <v>56</v>
      </c>
      <c r="E1811" s="8">
        <v>1</v>
      </c>
      <c r="F1811" s="7">
        <v>200</v>
      </c>
      <c r="G1811" s="7">
        <f t="shared" si="247"/>
        <v>200</v>
      </c>
      <c r="H1811" s="2"/>
      <c r="I1811" s="26">
        <f>G1811*6</f>
        <v>1200</v>
      </c>
      <c r="J1811" s="2"/>
      <c r="K1811" s="26"/>
      <c r="L1811" s="26"/>
    </row>
    <row r="1812" spans="1:12" x14ac:dyDescent="0.3">
      <c r="A1812" s="2"/>
      <c r="C1812" s="46"/>
      <c r="D1812" s="2" t="s">
        <v>3</v>
      </c>
      <c r="E1812" s="8">
        <v>1</v>
      </c>
      <c r="F1812" s="7">
        <v>2000</v>
      </c>
      <c r="G1812" s="7">
        <f t="shared" si="247"/>
        <v>2000</v>
      </c>
      <c r="H1812" s="26"/>
      <c r="I1812" s="26">
        <f>G1812*6</f>
        <v>12000</v>
      </c>
      <c r="J1812" s="2"/>
      <c r="K1812" s="26"/>
      <c r="L1812" s="26"/>
    </row>
    <row r="1813" spans="1:12" x14ac:dyDescent="0.3">
      <c r="A1813" s="2"/>
      <c r="D1813" s="2" t="s">
        <v>14</v>
      </c>
      <c r="E1813" s="8">
        <v>1</v>
      </c>
      <c r="F1813" s="7">
        <v>17000</v>
      </c>
      <c r="G1813" s="7">
        <f t="shared" si="247"/>
        <v>17000</v>
      </c>
      <c r="H1813" s="26"/>
      <c r="I1813" s="26">
        <f>G1813</f>
        <v>17000</v>
      </c>
      <c r="J1813" s="2"/>
      <c r="K1813" s="26"/>
      <c r="L1813" s="26"/>
    </row>
    <row r="1814" spans="1:12" x14ac:dyDescent="0.3">
      <c r="A1814" s="2"/>
      <c r="D1814" s="2" t="s">
        <v>10</v>
      </c>
      <c r="E1814" s="8">
        <v>1</v>
      </c>
      <c r="F1814" s="7">
        <v>9000</v>
      </c>
      <c r="G1814" s="7">
        <f t="shared" si="247"/>
        <v>9000</v>
      </c>
      <c r="H1814" s="26"/>
      <c r="I1814" s="26">
        <f>G1814</f>
        <v>9000</v>
      </c>
      <c r="J1814" s="2"/>
      <c r="K1814" s="26"/>
      <c r="L1814" s="26"/>
    </row>
    <row r="1815" spans="1:12" ht="15" thickBot="1" x14ac:dyDescent="0.35">
      <c r="A1815" s="2"/>
      <c r="D1815" s="24" t="s">
        <v>0</v>
      </c>
      <c r="E1815" s="8"/>
      <c r="F1815" s="7"/>
      <c r="G1815" s="23">
        <f>G1810+G1811+G1812+G1813+G1814</f>
        <v>28700</v>
      </c>
      <c r="H1815" s="26"/>
      <c r="I1815" s="21">
        <f>I1808+I1809+I1810+I1811+I1812+I1813+I1814</f>
        <v>63200</v>
      </c>
      <c r="J1815" s="2"/>
      <c r="K1815" s="26"/>
      <c r="L1815" s="21">
        <f>I1815</f>
        <v>63200</v>
      </c>
    </row>
    <row r="1816" spans="1:12" ht="15" thickTop="1" x14ac:dyDescent="0.3">
      <c r="A1816" s="2"/>
      <c r="B1816" s="17"/>
      <c r="C1816" s="17"/>
      <c r="D1816" s="17"/>
      <c r="E1816" s="19"/>
      <c r="F1816" s="18"/>
      <c r="G1816" s="18"/>
      <c r="H1816" s="16"/>
      <c r="I1816" s="16"/>
      <c r="J1816" s="17"/>
      <c r="K1816" s="16"/>
      <c r="L1816" s="16"/>
    </row>
    <row r="1817" spans="1:12" x14ac:dyDescent="0.3">
      <c r="A1817" s="2"/>
      <c r="C1817" s="163"/>
      <c r="D1817" s="60" t="s">
        <v>2067</v>
      </c>
      <c r="H1817" s="26">
        <v>2000</v>
      </c>
      <c r="I1817" s="20">
        <f>H1817*6</f>
        <v>12000</v>
      </c>
      <c r="J1817" s="2"/>
      <c r="K1817" s="26"/>
      <c r="L1817" s="26"/>
    </row>
    <row r="1818" spans="1:12" x14ac:dyDescent="0.3">
      <c r="A1818" s="2"/>
      <c r="D1818" s="2" t="s">
        <v>16</v>
      </c>
      <c r="E1818" s="8">
        <v>1</v>
      </c>
      <c r="F1818" s="7">
        <v>1500</v>
      </c>
      <c r="G1818" s="7">
        <f t="shared" ref="G1818:G1823" si="248">E1818*F1818</f>
        <v>1500</v>
      </c>
      <c r="H1818" s="26"/>
      <c r="I1818" s="26">
        <f>G1818*6</f>
        <v>9000</v>
      </c>
      <c r="J1818" s="2"/>
      <c r="K1818" s="26"/>
      <c r="L1818" s="26"/>
    </row>
    <row r="1819" spans="1:12" x14ac:dyDescent="0.3">
      <c r="A1819" s="2"/>
      <c r="C1819" s="46"/>
      <c r="D1819" s="2" t="s">
        <v>15</v>
      </c>
      <c r="E1819" s="8">
        <v>1</v>
      </c>
      <c r="F1819" s="7">
        <v>500</v>
      </c>
      <c r="G1819" s="7">
        <f t="shared" si="248"/>
        <v>500</v>
      </c>
      <c r="H1819" s="26"/>
      <c r="I1819" s="26">
        <f>G1819*6</f>
        <v>3000</v>
      </c>
      <c r="J1819" s="2"/>
      <c r="K1819" s="26"/>
      <c r="L1819" s="26"/>
    </row>
    <row r="1820" spans="1:12" x14ac:dyDescent="0.3">
      <c r="A1820" s="2"/>
      <c r="C1820" s="46"/>
      <c r="D1820" s="2" t="s">
        <v>56</v>
      </c>
      <c r="E1820" s="8">
        <v>1</v>
      </c>
      <c r="F1820" s="7">
        <v>200</v>
      </c>
      <c r="G1820" s="7">
        <f t="shared" si="248"/>
        <v>200</v>
      </c>
      <c r="H1820" s="2"/>
      <c r="I1820" s="26">
        <f>G1820*6</f>
        <v>1200</v>
      </c>
      <c r="J1820" s="2"/>
      <c r="K1820" s="26"/>
      <c r="L1820" s="26"/>
    </row>
    <row r="1821" spans="1:12" x14ac:dyDescent="0.3">
      <c r="A1821" s="2"/>
      <c r="C1821" s="46"/>
      <c r="D1821" s="2" t="s">
        <v>3</v>
      </c>
      <c r="E1821" s="8">
        <v>1</v>
      </c>
      <c r="F1821" s="7">
        <v>2000</v>
      </c>
      <c r="G1821" s="7">
        <f t="shared" si="248"/>
        <v>2000</v>
      </c>
      <c r="H1821" s="26"/>
      <c r="I1821" s="26">
        <f>G1821*6</f>
        <v>12000</v>
      </c>
      <c r="J1821" s="2"/>
      <c r="K1821" s="26"/>
      <c r="L1821" s="26"/>
    </row>
    <row r="1822" spans="1:12" x14ac:dyDescent="0.3">
      <c r="A1822" s="2"/>
      <c r="D1822" s="2" t="s">
        <v>14</v>
      </c>
      <c r="E1822" s="8">
        <v>1</v>
      </c>
      <c r="F1822" s="7">
        <v>17000</v>
      </c>
      <c r="G1822" s="7">
        <f t="shared" si="248"/>
        <v>17000</v>
      </c>
      <c r="H1822" s="26"/>
      <c r="I1822" s="26">
        <f>G1822</f>
        <v>17000</v>
      </c>
      <c r="J1822" s="2"/>
      <c r="K1822" s="26"/>
      <c r="L1822" s="26"/>
    </row>
    <row r="1823" spans="1:12" x14ac:dyDescent="0.3">
      <c r="A1823" s="2"/>
      <c r="D1823" s="2" t="s">
        <v>10</v>
      </c>
      <c r="E1823" s="8">
        <v>1</v>
      </c>
      <c r="F1823" s="7">
        <v>9000</v>
      </c>
      <c r="G1823" s="7">
        <f t="shared" si="248"/>
        <v>9000</v>
      </c>
      <c r="H1823" s="26"/>
      <c r="I1823" s="26">
        <f>G1823</f>
        <v>9000</v>
      </c>
      <c r="J1823" s="2"/>
      <c r="K1823" s="26"/>
      <c r="L1823" s="26"/>
    </row>
    <row r="1824" spans="1:12" ht="15" thickBot="1" x14ac:dyDescent="0.35">
      <c r="A1824" s="2"/>
      <c r="D1824" s="24" t="s">
        <v>0</v>
      </c>
      <c r="E1824" s="8"/>
      <c r="F1824" s="7"/>
      <c r="G1824" s="23">
        <f>G1819+G1820+G1821+G1822+G1823</f>
        <v>28700</v>
      </c>
      <c r="H1824" s="26"/>
      <c r="I1824" s="21">
        <f>I1817+I1818+I1819+I1820+I1821+I1822+I1823</f>
        <v>63200</v>
      </c>
      <c r="J1824" s="2"/>
      <c r="K1824" s="26"/>
      <c r="L1824" s="21">
        <f>I1824</f>
        <v>63200</v>
      </c>
    </row>
    <row r="1825" spans="1:12" ht="15" thickTop="1" x14ac:dyDescent="0.3">
      <c r="A1825" s="2"/>
      <c r="B1825" s="17"/>
      <c r="C1825" s="17"/>
      <c r="D1825" s="17"/>
      <c r="E1825" s="19"/>
      <c r="F1825" s="18"/>
      <c r="G1825" s="18"/>
      <c r="H1825" s="16"/>
      <c r="I1825" s="16"/>
      <c r="J1825" s="17"/>
      <c r="K1825" s="16"/>
      <c r="L1825" s="16"/>
    </row>
    <row r="1826" spans="1:12" x14ac:dyDescent="0.3">
      <c r="A1826" s="2"/>
      <c r="C1826" s="163"/>
      <c r="D1826" s="60" t="s">
        <v>2068</v>
      </c>
      <c r="H1826" s="26">
        <v>2000</v>
      </c>
      <c r="I1826" s="20">
        <f>H1826*6</f>
        <v>12000</v>
      </c>
      <c r="J1826" s="2"/>
      <c r="K1826" s="26"/>
      <c r="L1826" s="26"/>
    </row>
    <row r="1827" spans="1:12" x14ac:dyDescent="0.3">
      <c r="A1827" s="2"/>
      <c r="D1827" s="2" t="s">
        <v>16</v>
      </c>
      <c r="E1827" s="8">
        <v>1</v>
      </c>
      <c r="F1827" s="7">
        <v>1500</v>
      </c>
      <c r="G1827" s="7">
        <f t="shared" ref="G1827:G1832" si="249">E1827*F1827</f>
        <v>1500</v>
      </c>
      <c r="H1827" s="26"/>
      <c r="I1827" s="26">
        <f>G1827*6</f>
        <v>9000</v>
      </c>
      <c r="J1827" s="2"/>
      <c r="K1827" s="26"/>
      <c r="L1827" s="26"/>
    </row>
    <row r="1828" spans="1:12" x14ac:dyDescent="0.3">
      <c r="A1828" s="2"/>
      <c r="C1828" s="46"/>
      <c r="D1828" s="2" t="s">
        <v>15</v>
      </c>
      <c r="E1828" s="8">
        <v>1</v>
      </c>
      <c r="F1828" s="7">
        <v>500</v>
      </c>
      <c r="G1828" s="7">
        <f t="shared" si="249"/>
        <v>500</v>
      </c>
      <c r="H1828" s="26"/>
      <c r="I1828" s="26">
        <f>G1828*6</f>
        <v>3000</v>
      </c>
      <c r="J1828" s="2"/>
      <c r="K1828" s="26"/>
      <c r="L1828" s="26"/>
    </row>
    <row r="1829" spans="1:12" x14ac:dyDescent="0.3">
      <c r="A1829" s="2"/>
      <c r="C1829" s="46"/>
      <c r="D1829" s="2" t="s">
        <v>56</v>
      </c>
      <c r="E1829" s="8">
        <v>1</v>
      </c>
      <c r="F1829" s="7">
        <v>200</v>
      </c>
      <c r="G1829" s="7">
        <f t="shared" si="249"/>
        <v>200</v>
      </c>
      <c r="H1829" s="2"/>
      <c r="I1829" s="26">
        <f>G1829*6</f>
        <v>1200</v>
      </c>
      <c r="J1829" s="2"/>
      <c r="K1829" s="26"/>
      <c r="L1829" s="26"/>
    </row>
    <row r="1830" spans="1:12" x14ac:dyDescent="0.3">
      <c r="A1830" s="2"/>
      <c r="C1830" s="46"/>
      <c r="D1830" s="2" t="s">
        <v>3</v>
      </c>
      <c r="E1830" s="8">
        <v>1</v>
      </c>
      <c r="F1830" s="7">
        <v>2000</v>
      </c>
      <c r="G1830" s="7">
        <f t="shared" si="249"/>
        <v>2000</v>
      </c>
      <c r="H1830" s="26"/>
      <c r="I1830" s="26">
        <f>G1830*6</f>
        <v>12000</v>
      </c>
      <c r="J1830" s="2"/>
      <c r="K1830" s="26"/>
      <c r="L1830" s="26"/>
    </row>
    <row r="1831" spans="1:12" x14ac:dyDescent="0.3">
      <c r="A1831" s="2"/>
      <c r="D1831" s="2" t="s">
        <v>14</v>
      </c>
      <c r="E1831" s="8">
        <v>1</v>
      </c>
      <c r="F1831" s="7">
        <v>17000</v>
      </c>
      <c r="G1831" s="7">
        <f t="shared" si="249"/>
        <v>17000</v>
      </c>
      <c r="H1831" s="26"/>
      <c r="I1831" s="26">
        <f>G1831</f>
        <v>17000</v>
      </c>
      <c r="J1831" s="2"/>
      <c r="K1831" s="26"/>
      <c r="L1831" s="26"/>
    </row>
    <row r="1832" spans="1:12" x14ac:dyDescent="0.3">
      <c r="A1832" s="2"/>
      <c r="D1832" s="2" t="s">
        <v>10</v>
      </c>
      <c r="E1832" s="8">
        <v>1</v>
      </c>
      <c r="F1832" s="7">
        <v>9000</v>
      </c>
      <c r="G1832" s="7">
        <f t="shared" si="249"/>
        <v>9000</v>
      </c>
      <c r="H1832" s="26"/>
      <c r="I1832" s="26">
        <f>G1832</f>
        <v>9000</v>
      </c>
      <c r="J1832" s="2"/>
      <c r="K1832" s="26"/>
      <c r="L1832" s="26"/>
    </row>
    <row r="1833" spans="1:12" ht="15" thickBot="1" x14ac:dyDescent="0.35">
      <c r="A1833" s="2"/>
      <c r="D1833" s="24" t="s">
        <v>0</v>
      </c>
      <c r="E1833" s="8"/>
      <c r="F1833" s="7"/>
      <c r="G1833" s="23">
        <f>G1828+G1829+G1830+G1831+G1832</f>
        <v>28700</v>
      </c>
      <c r="H1833" s="26"/>
      <c r="I1833" s="21">
        <f>I1826+I1827+I1828+I1829+I1830+I1831+I1832</f>
        <v>63200</v>
      </c>
      <c r="J1833" s="2"/>
      <c r="K1833" s="26"/>
      <c r="L1833" s="21">
        <f>I1833</f>
        <v>63200</v>
      </c>
    </row>
    <row r="1834" spans="1:12" ht="15" thickTop="1" x14ac:dyDescent="0.3">
      <c r="A1834" s="2"/>
      <c r="B1834" s="17"/>
      <c r="C1834" s="17"/>
      <c r="D1834" s="17"/>
      <c r="E1834" s="19"/>
      <c r="F1834" s="18"/>
      <c r="G1834" s="18"/>
      <c r="H1834" s="16"/>
      <c r="I1834" s="16"/>
      <c r="J1834" s="17"/>
      <c r="K1834" s="16"/>
      <c r="L1834" s="16"/>
    </row>
    <row r="1835" spans="1:12" x14ac:dyDescent="0.3">
      <c r="A1835" s="2"/>
      <c r="C1835" s="163"/>
      <c r="D1835" s="60" t="s">
        <v>2069</v>
      </c>
      <c r="H1835" s="26">
        <v>2000</v>
      </c>
      <c r="I1835" s="20">
        <f>H1835*6</f>
        <v>12000</v>
      </c>
      <c r="J1835" s="2"/>
      <c r="K1835" s="26"/>
      <c r="L1835" s="26"/>
    </row>
    <row r="1836" spans="1:12" x14ac:dyDescent="0.3">
      <c r="A1836" s="2"/>
      <c r="D1836" s="2" t="s">
        <v>16</v>
      </c>
      <c r="E1836" s="8">
        <v>1</v>
      </c>
      <c r="F1836" s="7">
        <v>1500</v>
      </c>
      <c r="G1836" s="7">
        <f t="shared" ref="G1836:G1841" si="250">E1836*F1836</f>
        <v>1500</v>
      </c>
      <c r="H1836" s="26"/>
      <c r="I1836" s="26">
        <f>G1836*6</f>
        <v>9000</v>
      </c>
      <c r="J1836" s="2"/>
      <c r="K1836" s="26"/>
      <c r="L1836" s="26"/>
    </row>
    <row r="1837" spans="1:12" x14ac:dyDescent="0.3">
      <c r="A1837" s="2"/>
      <c r="C1837" s="46"/>
      <c r="D1837" s="2" t="s">
        <v>15</v>
      </c>
      <c r="E1837" s="8">
        <v>1</v>
      </c>
      <c r="F1837" s="7">
        <v>500</v>
      </c>
      <c r="G1837" s="7">
        <f t="shared" si="250"/>
        <v>500</v>
      </c>
      <c r="H1837" s="26"/>
      <c r="I1837" s="26">
        <f>G1837*6</f>
        <v>3000</v>
      </c>
      <c r="J1837" s="2"/>
      <c r="K1837" s="26"/>
      <c r="L1837" s="26"/>
    </row>
    <row r="1838" spans="1:12" x14ac:dyDescent="0.3">
      <c r="A1838" s="2"/>
      <c r="C1838" s="46"/>
      <c r="D1838" s="2" t="s">
        <v>56</v>
      </c>
      <c r="E1838" s="8">
        <v>1</v>
      </c>
      <c r="F1838" s="7">
        <v>200</v>
      </c>
      <c r="G1838" s="7">
        <f t="shared" si="250"/>
        <v>200</v>
      </c>
      <c r="H1838" s="2"/>
      <c r="I1838" s="26">
        <f>G1838*6</f>
        <v>1200</v>
      </c>
      <c r="J1838" s="2"/>
      <c r="K1838" s="26"/>
      <c r="L1838" s="26"/>
    </row>
    <row r="1839" spans="1:12" x14ac:dyDescent="0.3">
      <c r="A1839" s="2"/>
      <c r="C1839" s="46"/>
      <c r="D1839" s="2" t="s">
        <v>3</v>
      </c>
      <c r="E1839" s="8">
        <v>1</v>
      </c>
      <c r="F1839" s="7">
        <v>2000</v>
      </c>
      <c r="G1839" s="7">
        <f t="shared" si="250"/>
        <v>2000</v>
      </c>
      <c r="H1839" s="26"/>
      <c r="I1839" s="26">
        <f>G1839*6</f>
        <v>12000</v>
      </c>
      <c r="J1839" s="2"/>
      <c r="K1839" s="26"/>
      <c r="L1839" s="26"/>
    </row>
    <row r="1840" spans="1:12" x14ac:dyDescent="0.3">
      <c r="A1840" s="2"/>
      <c r="D1840" s="2" t="s">
        <v>14</v>
      </c>
      <c r="E1840" s="8">
        <v>1</v>
      </c>
      <c r="F1840" s="7">
        <v>17000</v>
      </c>
      <c r="G1840" s="7">
        <f t="shared" si="250"/>
        <v>17000</v>
      </c>
      <c r="H1840" s="26"/>
      <c r="I1840" s="26">
        <f>G1840</f>
        <v>17000</v>
      </c>
      <c r="J1840" s="2"/>
      <c r="K1840" s="26"/>
      <c r="L1840" s="26"/>
    </row>
    <row r="1841" spans="1:12" x14ac:dyDescent="0.3">
      <c r="A1841" s="2"/>
      <c r="D1841" s="2" t="s">
        <v>10</v>
      </c>
      <c r="E1841" s="8">
        <v>1</v>
      </c>
      <c r="F1841" s="7">
        <v>9000</v>
      </c>
      <c r="G1841" s="7">
        <f t="shared" si="250"/>
        <v>9000</v>
      </c>
      <c r="H1841" s="26"/>
      <c r="I1841" s="26">
        <f>G1841</f>
        <v>9000</v>
      </c>
      <c r="J1841" s="2"/>
      <c r="K1841" s="26"/>
      <c r="L1841" s="26"/>
    </row>
    <row r="1842" spans="1:12" ht="15" thickBot="1" x14ac:dyDescent="0.35">
      <c r="A1842" s="2"/>
      <c r="D1842" s="24" t="s">
        <v>0</v>
      </c>
      <c r="E1842" s="8"/>
      <c r="F1842" s="7"/>
      <c r="G1842" s="23">
        <f>G1837+G1838+G1839+G1840+G1841</f>
        <v>28700</v>
      </c>
      <c r="H1842" s="26"/>
      <c r="I1842" s="21">
        <f>I1835+I1836+I1837+I1838+I1839+I1840+I1841</f>
        <v>63200</v>
      </c>
      <c r="J1842" s="2"/>
      <c r="K1842" s="26"/>
      <c r="L1842" s="21">
        <f>I1842</f>
        <v>63200</v>
      </c>
    </row>
    <row r="1843" spans="1:12" ht="15" thickTop="1" x14ac:dyDescent="0.3">
      <c r="A1843" s="2"/>
      <c r="B1843" s="17"/>
      <c r="C1843" s="17"/>
      <c r="D1843" s="17"/>
      <c r="E1843" s="19"/>
      <c r="F1843" s="18"/>
      <c r="G1843" s="18"/>
      <c r="H1843" s="16"/>
      <c r="I1843" s="16"/>
      <c r="J1843" s="17"/>
      <c r="K1843" s="16"/>
      <c r="L1843" s="16"/>
    </row>
    <row r="1844" spans="1:12" x14ac:dyDescent="0.3">
      <c r="A1844" s="2"/>
      <c r="C1844" s="163"/>
      <c r="D1844" s="60" t="s">
        <v>2070</v>
      </c>
      <c r="H1844" s="26">
        <v>2000</v>
      </c>
      <c r="I1844" s="20">
        <f>H1844*6</f>
        <v>12000</v>
      </c>
      <c r="J1844" s="2"/>
      <c r="K1844" s="26"/>
      <c r="L1844" s="26"/>
    </row>
    <row r="1845" spans="1:12" x14ac:dyDescent="0.3">
      <c r="A1845" s="2"/>
      <c r="D1845" s="2" t="s">
        <v>16</v>
      </c>
      <c r="E1845" s="8">
        <v>1</v>
      </c>
      <c r="F1845" s="7">
        <v>1500</v>
      </c>
      <c r="G1845" s="7">
        <f t="shared" ref="G1845:G1850" si="251">E1845*F1845</f>
        <v>1500</v>
      </c>
      <c r="H1845" s="26"/>
      <c r="I1845" s="26">
        <f>G1845*6</f>
        <v>9000</v>
      </c>
      <c r="J1845" s="2"/>
      <c r="K1845" s="26"/>
      <c r="L1845" s="26"/>
    </row>
    <row r="1846" spans="1:12" x14ac:dyDescent="0.3">
      <c r="A1846" s="2"/>
      <c r="C1846" s="46"/>
      <c r="D1846" s="2" t="s">
        <v>15</v>
      </c>
      <c r="E1846" s="8">
        <v>1</v>
      </c>
      <c r="F1846" s="7">
        <v>500</v>
      </c>
      <c r="G1846" s="7">
        <f t="shared" si="251"/>
        <v>500</v>
      </c>
      <c r="H1846" s="26"/>
      <c r="I1846" s="26">
        <f>G1846*6</f>
        <v>3000</v>
      </c>
      <c r="J1846" s="2"/>
      <c r="K1846" s="26"/>
      <c r="L1846" s="26"/>
    </row>
    <row r="1847" spans="1:12" x14ac:dyDescent="0.3">
      <c r="A1847" s="2"/>
      <c r="C1847" s="46"/>
      <c r="D1847" s="2" t="s">
        <v>56</v>
      </c>
      <c r="E1847" s="8">
        <v>1</v>
      </c>
      <c r="F1847" s="7">
        <v>200</v>
      </c>
      <c r="G1847" s="7">
        <f t="shared" si="251"/>
        <v>200</v>
      </c>
      <c r="H1847" s="2"/>
      <c r="I1847" s="26">
        <f>G1847*6</f>
        <v>1200</v>
      </c>
      <c r="J1847" s="2"/>
      <c r="K1847" s="26"/>
      <c r="L1847" s="26"/>
    </row>
    <row r="1848" spans="1:12" x14ac:dyDescent="0.3">
      <c r="A1848" s="2"/>
      <c r="C1848" s="46"/>
      <c r="D1848" s="2" t="s">
        <v>3</v>
      </c>
      <c r="E1848" s="8">
        <v>1</v>
      </c>
      <c r="F1848" s="7">
        <v>2000</v>
      </c>
      <c r="G1848" s="7">
        <f t="shared" si="251"/>
        <v>2000</v>
      </c>
      <c r="H1848" s="26"/>
      <c r="I1848" s="26">
        <f>G1848*6</f>
        <v>12000</v>
      </c>
      <c r="J1848" s="2"/>
      <c r="K1848" s="26"/>
      <c r="L1848" s="26"/>
    </row>
    <row r="1849" spans="1:12" x14ac:dyDescent="0.3">
      <c r="A1849" s="2"/>
      <c r="D1849" s="2" t="s">
        <v>14</v>
      </c>
      <c r="E1849" s="8">
        <v>1</v>
      </c>
      <c r="F1849" s="7">
        <v>17000</v>
      </c>
      <c r="G1849" s="7">
        <f t="shared" si="251"/>
        <v>17000</v>
      </c>
      <c r="H1849" s="26"/>
      <c r="I1849" s="26">
        <f>G1849</f>
        <v>17000</v>
      </c>
      <c r="J1849" s="2"/>
      <c r="K1849" s="26"/>
      <c r="L1849" s="26"/>
    </row>
    <row r="1850" spans="1:12" x14ac:dyDescent="0.3">
      <c r="A1850" s="2"/>
      <c r="D1850" s="2" t="s">
        <v>10</v>
      </c>
      <c r="E1850" s="8">
        <v>1</v>
      </c>
      <c r="F1850" s="7">
        <v>9000</v>
      </c>
      <c r="G1850" s="7">
        <f t="shared" si="251"/>
        <v>9000</v>
      </c>
      <c r="H1850" s="26"/>
      <c r="I1850" s="26">
        <f>G1850</f>
        <v>9000</v>
      </c>
      <c r="J1850" s="2"/>
      <c r="K1850" s="26"/>
      <c r="L1850" s="26"/>
    </row>
    <row r="1851" spans="1:12" ht="15" thickBot="1" x14ac:dyDescent="0.35">
      <c r="A1851" s="2"/>
      <c r="D1851" s="24" t="s">
        <v>0</v>
      </c>
      <c r="E1851" s="8"/>
      <c r="F1851" s="7"/>
      <c r="G1851" s="23">
        <f>G1846+G1847+G1848+G1849+G1850</f>
        <v>28700</v>
      </c>
      <c r="H1851" s="26"/>
      <c r="I1851" s="21">
        <f>I1844+I1845+I1846+I1847+I1848+I1849+I1850</f>
        <v>63200</v>
      </c>
      <c r="J1851" s="2"/>
      <c r="K1851" s="26"/>
      <c r="L1851" s="21">
        <f>I1851</f>
        <v>63200</v>
      </c>
    </row>
    <row r="1852" spans="1:12" ht="15" thickTop="1" x14ac:dyDescent="0.3">
      <c r="A1852" s="2"/>
      <c r="B1852" s="17"/>
      <c r="C1852" s="17"/>
      <c r="D1852" s="17"/>
      <c r="E1852" s="19"/>
      <c r="F1852" s="18"/>
      <c r="G1852" s="18"/>
      <c r="H1852" s="16"/>
      <c r="I1852" s="16"/>
      <c r="J1852" s="17"/>
      <c r="K1852" s="16"/>
      <c r="L1852" s="16"/>
    </row>
    <row r="1853" spans="1:12" x14ac:dyDescent="0.3">
      <c r="A1853" s="2"/>
      <c r="C1853" s="163"/>
      <c r="D1853" s="60" t="s">
        <v>2071</v>
      </c>
      <c r="H1853" s="26">
        <v>2000</v>
      </c>
      <c r="I1853" s="20">
        <f>H1853*6</f>
        <v>12000</v>
      </c>
      <c r="J1853" s="2"/>
      <c r="K1853" s="26"/>
      <c r="L1853" s="26"/>
    </row>
    <row r="1854" spans="1:12" x14ac:dyDescent="0.3">
      <c r="A1854" s="2"/>
      <c r="D1854" s="2" t="s">
        <v>16</v>
      </c>
      <c r="E1854" s="8">
        <v>1</v>
      </c>
      <c r="F1854" s="7">
        <v>1500</v>
      </c>
      <c r="G1854" s="7">
        <f t="shared" ref="G1854:G1859" si="252">E1854*F1854</f>
        <v>1500</v>
      </c>
      <c r="H1854" s="26"/>
      <c r="I1854" s="26">
        <f>G1854*6</f>
        <v>9000</v>
      </c>
      <c r="J1854" s="2"/>
      <c r="K1854" s="26"/>
      <c r="L1854" s="26"/>
    </row>
    <row r="1855" spans="1:12" x14ac:dyDescent="0.3">
      <c r="A1855" s="2"/>
      <c r="C1855" s="46"/>
      <c r="D1855" s="2" t="s">
        <v>15</v>
      </c>
      <c r="E1855" s="8">
        <v>1</v>
      </c>
      <c r="F1855" s="7">
        <v>500</v>
      </c>
      <c r="G1855" s="7">
        <f t="shared" si="252"/>
        <v>500</v>
      </c>
      <c r="H1855" s="26"/>
      <c r="I1855" s="26">
        <f>G1855*6</f>
        <v>3000</v>
      </c>
      <c r="J1855" s="2"/>
      <c r="K1855" s="26"/>
      <c r="L1855" s="26"/>
    </row>
    <row r="1856" spans="1:12" x14ac:dyDescent="0.3">
      <c r="A1856" s="2"/>
      <c r="C1856" s="46"/>
      <c r="D1856" s="2" t="s">
        <v>56</v>
      </c>
      <c r="E1856" s="8">
        <v>1</v>
      </c>
      <c r="F1856" s="7">
        <v>200</v>
      </c>
      <c r="G1856" s="7">
        <f t="shared" si="252"/>
        <v>200</v>
      </c>
      <c r="H1856" s="2"/>
      <c r="I1856" s="26">
        <f>G1856*6</f>
        <v>1200</v>
      </c>
      <c r="J1856" s="2"/>
      <c r="K1856" s="26"/>
      <c r="L1856" s="26"/>
    </row>
    <row r="1857" spans="1:12" x14ac:dyDescent="0.3">
      <c r="A1857" s="2"/>
      <c r="C1857" s="46"/>
      <c r="D1857" s="2" t="s">
        <v>3</v>
      </c>
      <c r="E1857" s="8">
        <v>1</v>
      </c>
      <c r="F1857" s="7">
        <v>2000</v>
      </c>
      <c r="G1857" s="7">
        <f t="shared" si="252"/>
        <v>2000</v>
      </c>
      <c r="H1857" s="26"/>
      <c r="I1857" s="26">
        <f>G1857*6</f>
        <v>12000</v>
      </c>
      <c r="J1857" s="2"/>
      <c r="K1857" s="26"/>
      <c r="L1857" s="26"/>
    </row>
    <row r="1858" spans="1:12" x14ac:dyDescent="0.3">
      <c r="A1858" s="2"/>
      <c r="D1858" s="2" t="s">
        <v>14</v>
      </c>
      <c r="E1858" s="8">
        <v>1</v>
      </c>
      <c r="F1858" s="7">
        <v>17000</v>
      </c>
      <c r="G1858" s="7">
        <f t="shared" si="252"/>
        <v>17000</v>
      </c>
      <c r="H1858" s="26"/>
      <c r="I1858" s="26">
        <f>G1858</f>
        <v>17000</v>
      </c>
      <c r="J1858" s="2"/>
      <c r="K1858" s="26"/>
      <c r="L1858" s="26"/>
    </row>
    <row r="1859" spans="1:12" x14ac:dyDescent="0.3">
      <c r="A1859" s="2"/>
      <c r="D1859" s="2" t="s">
        <v>10</v>
      </c>
      <c r="E1859" s="8">
        <v>1</v>
      </c>
      <c r="F1859" s="7">
        <v>9000</v>
      </c>
      <c r="G1859" s="7">
        <f t="shared" si="252"/>
        <v>9000</v>
      </c>
      <c r="H1859" s="26"/>
      <c r="I1859" s="26">
        <f>G1859</f>
        <v>9000</v>
      </c>
      <c r="J1859" s="2"/>
      <c r="K1859" s="26"/>
      <c r="L1859" s="26"/>
    </row>
    <row r="1860" spans="1:12" ht="15" thickBot="1" x14ac:dyDescent="0.35">
      <c r="A1860" s="2"/>
      <c r="D1860" s="24" t="s">
        <v>0</v>
      </c>
      <c r="E1860" s="8"/>
      <c r="F1860" s="7"/>
      <c r="G1860" s="23">
        <f>G1855+G1856+G1857+G1858+G1859</f>
        <v>28700</v>
      </c>
      <c r="H1860" s="26"/>
      <c r="I1860" s="21">
        <f>I1853+I1854+I1855+I1856+I1857+I1858+I1859</f>
        <v>63200</v>
      </c>
      <c r="J1860" s="2"/>
      <c r="K1860" s="26"/>
      <c r="L1860" s="21">
        <f>I1860</f>
        <v>63200</v>
      </c>
    </row>
    <row r="1861" spans="1:12" ht="15" thickTop="1" x14ac:dyDescent="0.3">
      <c r="A1861" s="2"/>
      <c r="B1861" s="17"/>
      <c r="C1861" s="17"/>
      <c r="D1861" s="17"/>
      <c r="E1861" s="19"/>
      <c r="F1861" s="18"/>
      <c r="G1861" s="18"/>
      <c r="H1861" s="16"/>
      <c r="I1861" s="16"/>
      <c r="J1861" s="17"/>
      <c r="K1861" s="16"/>
      <c r="L1861" s="16"/>
    </row>
    <row r="1862" spans="1:12" x14ac:dyDescent="0.3">
      <c r="A1862" s="2"/>
      <c r="C1862" s="163"/>
      <c r="D1862" s="60" t="s">
        <v>2072</v>
      </c>
      <c r="H1862" s="26">
        <v>2000</v>
      </c>
      <c r="I1862" s="20">
        <f>H1862*6</f>
        <v>12000</v>
      </c>
      <c r="J1862" s="2"/>
      <c r="K1862" s="26"/>
      <c r="L1862" s="26"/>
    </row>
    <row r="1863" spans="1:12" x14ac:dyDescent="0.3">
      <c r="A1863" s="2"/>
      <c r="D1863" s="2" t="s">
        <v>16</v>
      </c>
      <c r="E1863" s="8">
        <v>1</v>
      </c>
      <c r="F1863" s="7">
        <v>1500</v>
      </c>
      <c r="G1863" s="7">
        <f t="shared" ref="G1863:G1868" si="253">E1863*F1863</f>
        <v>1500</v>
      </c>
      <c r="H1863" s="26"/>
      <c r="I1863" s="26">
        <f>G1863*6</f>
        <v>9000</v>
      </c>
      <c r="J1863" s="2"/>
      <c r="K1863" s="26"/>
      <c r="L1863" s="26"/>
    </row>
    <row r="1864" spans="1:12" x14ac:dyDescent="0.3">
      <c r="A1864" s="2"/>
      <c r="C1864" s="46"/>
      <c r="D1864" s="2" t="s">
        <v>15</v>
      </c>
      <c r="E1864" s="8">
        <v>1</v>
      </c>
      <c r="F1864" s="7">
        <v>500</v>
      </c>
      <c r="G1864" s="7">
        <f t="shared" si="253"/>
        <v>500</v>
      </c>
      <c r="H1864" s="26"/>
      <c r="I1864" s="26">
        <f>G1864*6</f>
        <v>3000</v>
      </c>
      <c r="J1864" s="2"/>
      <c r="K1864" s="26"/>
      <c r="L1864" s="26"/>
    </row>
    <row r="1865" spans="1:12" x14ac:dyDescent="0.3">
      <c r="A1865" s="2"/>
      <c r="C1865" s="46"/>
      <c r="D1865" s="2" t="s">
        <v>56</v>
      </c>
      <c r="E1865" s="8">
        <v>1</v>
      </c>
      <c r="F1865" s="7">
        <v>200</v>
      </c>
      <c r="G1865" s="7">
        <f t="shared" si="253"/>
        <v>200</v>
      </c>
      <c r="H1865" s="2"/>
      <c r="I1865" s="26">
        <f>G1865*6</f>
        <v>1200</v>
      </c>
      <c r="J1865" s="2"/>
      <c r="K1865" s="26"/>
      <c r="L1865" s="26"/>
    </row>
    <row r="1866" spans="1:12" x14ac:dyDescent="0.3">
      <c r="A1866" s="2"/>
      <c r="C1866" s="46"/>
      <c r="D1866" s="2" t="s">
        <v>3</v>
      </c>
      <c r="E1866" s="8">
        <v>1</v>
      </c>
      <c r="F1866" s="7">
        <v>2000</v>
      </c>
      <c r="G1866" s="7">
        <f t="shared" si="253"/>
        <v>2000</v>
      </c>
      <c r="H1866" s="26"/>
      <c r="I1866" s="26">
        <f>G1866*6</f>
        <v>12000</v>
      </c>
      <c r="J1866" s="2"/>
      <c r="K1866" s="26"/>
      <c r="L1866" s="26"/>
    </row>
    <row r="1867" spans="1:12" x14ac:dyDescent="0.3">
      <c r="A1867" s="2"/>
      <c r="D1867" s="2" t="s">
        <v>14</v>
      </c>
      <c r="E1867" s="8">
        <v>1</v>
      </c>
      <c r="F1867" s="7">
        <v>17000</v>
      </c>
      <c r="G1867" s="7">
        <f t="shared" si="253"/>
        <v>17000</v>
      </c>
      <c r="H1867" s="26"/>
      <c r="I1867" s="26">
        <f>G1867</f>
        <v>17000</v>
      </c>
      <c r="J1867" s="2"/>
      <c r="K1867" s="26"/>
      <c r="L1867" s="26"/>
    </row>
    <row r="1868" spans="1:12" x14ac:dyDescent="0.3">
      <c r="A1868" s="2"/>
      <c r="D1868" s="2" t="s">
        <v>10</v>
      </c>
      <c r="E1868" s="8">
        <v>1</v>
      </c>
      <c r="F1868" s="7">
        <v>9000</v>
      </c>
      <c r="G1868" s="7">
        <f t="shared" si="253"/>
        <v>9000</v>
      </c>
      <c r="H1868" s="26"/>
      <c r="I1868" s="26">
        <f>G1868</f>
        <v>9000</v>
      </c>
      <c r="J1868" s="2"/>
      <c r="K1868" s="26"/>
      <c r="L1868" s="26"/>
    </row>
    <row r="1869" spans="1:12" ht="15" thickBot="1" x14ac:dyDescent="0.35">
      <c r="A1869" s="2"/>
      <c r="D1869" s="24" t="s">
        <v>0</v>
      </c>
      <c r="E1869" s="8"/>
      <c r="F1869" s="7"/>
      <c r="G1869" s="23">
        <f>G1864+G1865+G1866+G1867+G1868</f>
        <v>28700</v>
      </c>
      <c r="H1869" s="26"/>
      <c r="I1869" s="21">
        <f>I1862+I1863+I1864+I1865+I1866+I1867+I1868</f>
        <v>63200</v>
      </c>
      <c r="J1869" s="2"/>
      <c r="K1869" s="26"/>
      <c r="L1869" s="21">
        <f>I1869</f>
        <v>63200</v>
      </c>
    </row>
    <row r="1870" spans="1:12" ht="15" thickTop="1" x14ac:dyDescent="0.3">
      <c r="A1870" s="2"/>
      <c r="B1870" s="17"/>
      <c r="C1870" s="17"/>
      <c r="D1870" s="17"/>
      <c r="E1870" s="19"/>
      <c r="F1870" s="18"/>
      <c r="G1870" s="18"/>
      <c r="H1870" s="16"/>
      <c r="I1870" s="16"/>
      <c r="J1870" s="17"/>
      <c r="K1870" s="16"/>
      <c r="L1870" s="16"/>
    </row>
    <row r="1871" spans="1:12" x14ac:dyDescent="0.3">
      <c r="A1871" s="2"/>
      <c r="C1871" s="163"/>
      <c r="D1871" s="60" t="s">
        <v>2073</v>
      </c>
      <c r="H1871" s="26">
        <v>2000</v>
      </c>
      <c r="I1871" s="20">
        <f>H1871*6</f>
        <v>12000</v>
      </c>
      <c r="J1871" s="2"/>
      <c r="K1871" s="26"/>
      <c r="L1871" s="26"/>
    </row>
    <row r="1872" spans="1:12" x14ac:dyDescent="0.3">
      <c r="A1872" s="2"/>
      <c r="D1872" s="2" t="s">
        <v>16</v>
      </c>
      <c r="E1872" s="8">
        <v>1</v>
      </c>
      <c r="F1872" s="7">
        <v>1500</v>
      </c>
      <c r="G1872" s="7">
        <f t="shared" ref="G1872:G1877" si="254">E1872*F1872</f>
        <v>1500</v>
      </c>
      <c r="H1872" s="26"/>
      <c r="I1872" s="26">
        <f>G1872*6</f>
        <v>9000</v>
      </c>
      <c r="J1872" s="2"/>
      <c r="K1872" s="26"/>
      <c r="L1872" s="26"/>
    </row>
    <row r="1873" spans="1:12" x14ac:dyDescent="0.3">
      <c r="A1873" s="2"/>
      <c r="C1873" s="46"/>
      <c r="D1873" s="2" t="s">
        <v>15</v>
      </c>
      <c r="E1873" s="8">
        <v>1</v>
      </c>
      <c r="F1873" s="7">
        <v>500</v>
      </c>
      <c r="G1873" s="7">
        <f t="shared" si="254"/>
        <v>500</v>
      </c>
      <c r="H1873" s="26"/>
      <c r="I1873" s="26">
        <f>G1873*6</f>
        <v>3000</v>
      </c>
      <c r="J1873" s="2"/>
      <c r="K1873" s="26"/>
      <c r="L1873" s="26"/>
    </row>
    <row r="1874" spans="1:12" x14ac:dyDescent="0.3">
      <c r="A1874" s="2"/>
      <c r="C1874" s="46"/>
      <c r="D1874" s="2" t="s">
        <v>56</v>
      </c>
      <c r="E1874" s="8">
        <v>1</v>
      </c>
      <c r="F1874" s="7">
        <v>200</v>
      </c>
      <c r="G1874" s="7">
        <f t="shared" si="254"/>
        <v>200</v>
      </c>
      <c r="H1874" s="2"/>
      <c r="I1874" s="26">
        <f>G1874*6</f>
        <v>1200</v>
      </c>
      <c r="J1874" s="2"/>
      <c r="K1874" s="26"/>
      <c r="L1874" s="26"/>
    </row>
    <row r="1875" spans="1:12" x14ac:dyDescent="0.3">
      <c r="A1875" s="2"/>
      <c r="C1875" s="46"/>
      <c r="D1875" s="2" t="s">
        <v>3</v>
      </c>
      <c r="E1875" s="8">
        <v>1</v>
      </c>
      <c r="F1875" s="7">
        <v>2000</v>
      </c>
      <c r="G1875" s="7">
        <f t="shared" si="254"/>
        <v>2000</v>
      </c>
      <c r="H1875" s="26"/>
      <c r="I1875" s="26">
        <f>G1875*6</f>
        <v>12000</v>
      </c>
      <c r="J1875" s="2"/>
      <c r="K1875" s="26"/>
      <c r="L1875" s="26"/>
    </row>
    <row r="1876" spans="1:12" x14ac:dyDescent="0.3">
      <c r="A1876" s="2"/>
      <c r="D1876" s="2" t="s">
        <v>14</v>
      </c>
      <c r="E1876" s="8">
        <v>1</v>
      </c>
      <c r="F1876" s="7">
        <v>17000</v>
      </c>
      <c r="G1876" s="7">
        <f t="shared" si="254"/>
        <v>17000</v>
      </c>
      <c r="H1876" s="26"/>
      <c r="I1876" s="26">
        <f>G1876</f>
        <v>17000</v>
      </c>
      <c r="J1876" s="2"/>
      <c r="K1876" s="26"/>
      <c r="L1876" s="26"/>
    </row>
    <row r="1877" spans="1:12" x14ac:dyDescent="0.3">
      <c r="A1877" s="2"/>
      <c r="D1877" s="2" t="s">
        <v>10</v>
      </c>
      <c r="E1877" s="8">
        <v>1</v>
      </c>
      <c r="F1877" s="7">
        <v>9000</v>
      </c>
      <c r="G1877" s="7">
        <f t="shared" si="254"/>
        <v>9000</v>
      </c>
      <c r="H1877" s="26"/>
      <c r="I1877" s="26">
        <f>G1877</f>
        <v>9000</v>
      </c>
      <c r="J1877" s="2"/>
      <c r="K1877" s="26"/>
      <c r="L1877" s="26"/>
    </row>
    <row r="1878" spans="1:12" ht="15" thickBot="1" x14ac:dyDescent="0.35">
      <c r="A1878" s="2"/>
      <c r="D1878" s="24" t="s">
        <v>0</v>
      </c>
      <c r="E1878" s="8"/>
      <c r="F1878" s="7"/>
      <c r="G1878" s="23">
        <f>G1873+G1874+G1875+G1876+G1877</f>
        <v>28700</v>
      </c>
      <c r="H1878" s="26"/>
      <c r="I1878" s="21">
        <f>I1871+I1872+I1873+I1874+I1875+I1876+I1877</f>
        <v>63200</v>
      </c>
      <c r="J1878" s="2"/>
      <c r="K1878" s="26"/>
      <c r="L1878" s="21">
        <f>I1878</f>
        <v>63200</v>
      </c>
    </row>
    <row r="1879" spans="1:12" ht="15" thickTop="1" x14ac:dyDescent="0.3">
      <c r="A1879" s="2"/>
      <c r="B1879" s="17"/>
      <c r="C1879" s="17"/>
      <c r="D1879" s="17"/>
      <c r="E1879" s="19"/>
      <c r="F1879" s="18"/>
      <c r="G1879" s="18"/>
      <c r="H1879" s="16"/>
      <c r="I1879" s="16"/>
      <c r="J1879" s="17"/>
      <c r="K1879" s="16"/>
      <c r="L1879" s="16"/>
    </row>
    <row r="1880" spans="1:12" x14ac:dyDescent="0.3">
      <c r="A1880" s="2"/>
      <c r="C1880" s="163"/>
      <c r="D1880" s="60" t="s">
        <v>2091</v>
      </c>
      <c r="H1880" s="26">
        <v>2000</v>
      </c>
      <c r="I1880" s="20">
        <f>H1880*6</f>
        <v>12000</v>
      </c>
      <c r="J1880" s="2"/>
      <c r="K1880" s="26"/>
      <c r="L1880" s="26"/>
    </row>
    <row r="1881" spans="1:12" x14ac:dyDescent="0.3">
      <c r="A1881" s="2"/>
      <c r="D1881" s="2" t="s">
        <v>16</v>
      </c>
      <c r="E1881" s="8">
        <v>1</v>
      </c>
      <c r="F1881" s="7">
        <v>1500</v>
      </c>
      <c r="G1881" s="7">
        <f t="shared" ref="G1881:G1886" si="255">E1881*F1881</f>
        <v>1500</v>
      </c>
      <c r="H1881" s="26"/>
      <c r="I1881" s="26">
        <f>G1881*6</f>
        <v>9000</v>
      </c>
      <c r="J1881" s="2"/>
      <c r="K1881" s="26"/>
      <c r="L1881" s="26"/>
    </row>
    <row r="1882" spans="1:12" x14ac:dyDescent="0.3">
      <c r="A1882" s="2"/>
      <c r="C1882" s="46"/>
      <c r="D1882" s="2" t="s">
        <v>15</v>
      </c>
      <c r="E1882" s="8">
        <v>1</v>
      </c>
      <c r="F1882" s="7">
        <v>500</v>
      </c>
      <c r="G1882" s="7">
        <f t="shared" si="255"/>
        <v>500</v>
      </c>
      <c r="H1882" s="26"/>
      <c r="I1882" s="26">
        <f>G1882*6</f>
        <v>3000</v>
      </c>
      <c r="J1882" s="2"/>
      <c r="K1882" s="26"/>
      <c r="L1882" s="26"/>
    </row>
    <row r="1883" spans="1:12" x14ac:dyDescent="0.3">
      <c r="A1883" s="2"/>
      <c r="C1883" s="46"/>
      <c r="D1883" s="2" t="s">
        <v>56</v>
      </c>
      <c r="E1883" s="8">
        <v>1</v>
      </c>
      <c r="F1883" s="7">
        <v>200</v>
      </c>
      <c r="G1883" s="7">
        <f t="shared" si="255"/>
        <v>200</v>
      </c>
      <c r="H1883" s="2"/>
      <c r="I1883" s="26">
        <f>G1883*6</f>
        <v>1200</v>
      </c>
      <c r="J1883" s="2"/>
      <c r="K1883" s="26"/>
      <c r="L1883" s="26"/>
    </row>
    <row r="1884" spans="1:12" x14ac:dyDescent="0.3">
      <c r="A1884" s="2"/>
      <c r="C1884" s="46"/>
      <c r="D1884" s="2" t="s">
        <v>3</v>
      </c>
      <c r="E1884" s="8">
        <v>1</v>
      </c>
      <c r="F1884" s="7">
        <v>2000</v>
      </c>
      <c r="G1884" s="7">
        <f t="shared" si="255"/>
        <v>2000</v>
      </c>
      <c r="H1884" s="26"/>
      <c r="I1884" s="26">
        <f>G1884*6</f>
        <v>12000</v>
      </c>
      <c r="J1884" s="2"/>
      <c r="K1884" s="26"/>
      <c r="L1884" s="26"/>
    </row>
    <row r="1885" spans="1:12" x14ac:dyDescent="0.3">
      <c r="A1885" s="2"/>
      <c r="D1885" s="2" t="s">
        <v>14</v>
      </c>
      <c r="E1885" s="8">
        <v>1</v>
      </c>
      <c r="F1885" s="7">
        <v>17000</v>
      </c>
      <c r="G1885" s="7">
        <f t="shared" si="255"/>
        <v>17000</v>
      </c>
      <c r="H1885" s="26"/>
      <c r="I1885" s="26">
        <f>G1885</f>
        <v>17000</v>
      </c>
      <c r="J1885" s="2"/>
      <c r="K1885" s="26"/>
      <c r="L1885" s="26"/>
    </row>
    <row r="1886" spans="1:12" x14ac:dyDescent="0.3">
      <c r="A1886" s="2"/>
      <c r="D1886" s="2" t="s">
        <v>10</v>
      </c>
      <c r="E1886" s="8">
        <v>1</v>
      </c>
      <c r="F1886" s="7">
        <v>9000</v>
      </c>
      <c r="G1886" s="7">
        <f t="shared" si="255"/>
        <v>9000</v>
      </c>
      <c r="H1886" s="26"/>
      <c r="I1886" s="26">
        <f>G1886</f>
        <v>9000</v>
      </c>
      <c r="J1886" s="2"/>
      <c r="K1886" s="26"/>
      <c r="L1886" s="26"/>
    </row>
    <row r="1887" spans="1:12" ht="15" thickBot="1" x14ac:dyDescent="0.35">
      <c r="A1887" s="2"/>
      <c r="D1887" s="24" t="s">
        <v>0</v>
      </c>
      <c r="E1887" s="8"/>
      <c r="F1887" s="7"/>
      <c r="G1887" s="23">
        <f>G1882+G1883+G1884+G1885+G1886</f>
        <v>28700</v>
      </c>
      <c r="H1887" s="26"/>
      <c r="I1887" s="21">
        <f>I1880+I1881+I1882+I1883+I1884+I1885+I1886</f>
        <v>63200</v>
      </c>
      <c r="J1887" s="2"/>
      <c r="K1887" s="26"/>
      <c r="L1887" s="21">
        <f>I1887</f>
        <v>63200</v>
      </c>
    </row>
    <row r="1888" spans="1:12" ht="15" thickTop="1" x14ac:dyDescent="0.3">
      <c r="A1888" s="2"/>
      <c r="B1888" s="17"/>
      <c r="C1888" s="17"/>
      <c r="D1888" s="17"/>
      <c r="E1888" s="19"/>
      <c r="F1888" s="18"/>
      <c r="G1888" s="18"/>
      <c r="H1888" s="16"/>
      <c r="I1888" s="16"/>
      <c r="J1888" s="17"/>
      <c r="K1888" s="16"/>
      <c r="L1888" s="16"/>
    </row>
    <row r="1889" spans="1:12" x14ac:dyDescent="0.3">
      <c r="A1889" s="2"/>
      <c r="C1889" s="163"/>
      <c r="D1889" s="60" t="s">
        <v>2074</v>
      </c>
      <c r="H1889" s="26">
        <v>2000</v>
      </c>
      <c r="I1889" s="20">
        <f>H1889*6</f>
        <v>12000</v>
      </c>
      <c r="J1889" s="2"/>
      <c r="K1889" s="26"/>
      <c r="L1889" s="26"/>
    </row>
    <row r="1890" spans="1:12" x14ac:dyDescent="0.3">
      <c r="A1890" s="2"/>
      <c r="D1890" s="2" t="s">
        <v>16</v>
      </c>
      <c r="E1890" s="8">
        <v>1</v>
      </c>
      <c r="F1890" s="7">
        <v>1500</v>
      </c>
      <c r="G1890" s="7">
        <f t="shared" ref="G1890:G1895" si="256">E1890*F1890</f>
        <v>1500</v>
      </c>
      <c r="H1890" s="26"/>
      <c r="I1890" s="26">
        <f>G1890*6</f>
        <v>9000</v>
      </c>
      <c r="J1890" s="2"/>
      <c r="K1890" s="26"/>
      <c r="L1890" s="26"/>
    </row>
    <row r="1891" spans="1:12" x14ac:dyDescent="0.3">
      <c r="A1891" s="2"/>
      <c r="C1891" s="46"/>
      <c r="D1891" s="2" t="s">
        <v>15</v>
      </c>
      <c r="E1891" s="8">
        <v>1</v>
      </c>
      <c r="F1891" s="7">
        <v>500</v>
      </c>
      <c r="G1891" s="7">
        <f t="shared" si="256"/>
        <v>500</v>
      </c>
      <c r="H1891" s="26"/>
      <c r="I1891" s="26">
        <f>G1891*6</f>
        <v>3000</v>
      </c>
      <c r="J1891" s="2"/>
      <c r="K1891" s="26"/>
      <c r="L1891" s="26"/>
    </row>
    <row r="1892" spans="1:12" x14ac:dyDescent="0.3">
      <c r="A1892" s="2"/>
      <c r="C1892" s="46"/>
      <c r="D1892" s="2" t="s">
        <v>56</v>
      </c>
      <c r="E1892" s="8">
        <v>1</v>
      </c>
      <c r="F1892" s="7">
        <v>200</v>
      </c>
      <c r="G1892" s="7">
        <f t="shared" si="256"/>
        <v>200</v>
      </c>
      <c r="H1892" s="2"/>
      <c r="I1892" s="26">
        <f>G1892*6</f>
        <v>1200</v>
      </c>
      <c r="J1892" s="2"/>
      <c r="K1892" s="26"/>
      <c r="L1892" s="26"/>
    </row>
    <row r="1893" spans="1:12" x14ac:dyDescent="0.3">
      <c r="A1893" s="2"/>
      <c r="C1893" s="46"/>
      <c r="D1893" s="2" t="s">
        <v>3</v>
      </c>
      <c r="E1893" s="8">
        <v>1</v>
      </c>
      <c r="F1893" s="7">
        <v>2000</v>
      </c>
      <c r="G1893" s="7">
        <f t="shared" si="256"/>
        <v>2000</v>
      </c>
      <c r="H1893" s="26"/>
      <c r="I1893" s="26">
        <f>G1893*6</f>
        <v>12000</v>
      </c>
      <c r="J1893" s="2"/>
      <c r="K1893" s="26"/>
      <c r="L1893" s="26"/>
    </row>
    <row r="1894" spans="1:12" x14ac:dyDescent="0.3">
      <c r="A1894" s="2"/>
      <c r="D1894" s="2" t="s">
        <v>14</v>
      </c>
      <c r="E1894" s="8">
        <v>1</v>
      </c>
      <c r="F1894" s="7">
        <v>17000</v>
      </c>
      <c r="G1894" s="7">
        <f t="shared" si="256"/>
        <v>17000</v>
      </c>
      <c r="H1894" s="26"/>
      <c r="I1894" s="26">
        <f>G1894</f>
        <v>17000</v>
      </c>
      <c r="J1894" s="2"/>
      <c r="K1894" s="26"/>
      <c r="L1894" s="26"/>
    </row>
    <row r="1895" spans="1:12" x14ac:dyDescent="0.3">
      <c r="A1895" s="2"/>
      <c r="D1895" s="2" t="s">
        <v>10</v>
      </c>
      <c r="E1895" s="8">
        <v>1</v>
      </c>
      <c r="F1895" s="7">
        <v>9000</v>
      </c>
      <c r="G1895" s="7">
        <f t="shared" si="256"/>
        <v>9000</v>
      </c>
      <c r="H1895" s="26"/>
      <c r="I1895" s="26">
        <f>G1895</f>
        <v>9000</v>
      </c>
      <c r="J1895" s="2"/>
      <c r="K1895" s="26"/>
      <c r="L1895" s="26"/>
    </row>
    <row r="1896" spans="1:12" ht="15" thickBot="1" x14ac:dyDescent="0.35">
      <c r="A1896" s="2"/>
      <c r="D1896" s="24" t="s">
        <v>0</v>
      </c>
      <c r="E1896" s="8"/>
      <c r="F1896" s="7"/>
      <c r="G1896" s="23">
        <f>G1891+G1892+G1893+G1894+G1895</f>
        <v>28700</v>
      </c>
      <c r="H1896" s="26"/>
      <c r="I1896" s="21">
        <f>I1889+I1890+I1891+I1892+I1893+I1894+I1895</f>
        <v>63200</v>
      </c>
      <c r="J1896" s="2"/>
      <c r="K1896" s="26"/>
      <c r="L1896" s="21">
        <f>I1896</f>
        <v>63200</v>
      </c>
    </row>
    <row r="1897" spans="1:12" ht="15" thickTop="1" x14ac:dyDescent="0.3">
      <c r="A1897" s="2"/>
      <c r="B1897" s="17"/>
      <c r="C1897" s="17"/>
      <c r="D1897" s="17"/>
      <c r="E1897" s="19"/>
      <c r="F1897" s="18"/>
      <c r="G1897" s="18"/>
      <c r="H1897" s="16"/>
      <c r="I1897" s="16"/>
      <c r="J1897" s="17"/>
      <c r="K1897" s="16"/>
      <c r="L1897" s="16"/>
    </row>
    <row r="1898" spans="1:12" x14ac:dyDescent="0.3">
      <c r="A1898" s="2"/>
      <c r="C1898" s="163"/>
      <c r="D1898" s="60" t="s">
        <v>2075</v>
      </c>
      <c r="H1898" s="26">
        <v>2000</v>
      </c>
      <c r="I1898" s="20">
        <f>H1898*6</f>
        <v>12000</v>
      </c>
      <c r="J1898" s="2"/>
      <c r="K1898" s="26"/>
      <c r="L1898" s="26"/>
    </row>
    <row r="1899" spans="1:12" x14ac:dyDescent="0.3">
      <c r="A1899" s="2"/>
      <c r="D1899" s="2" t="s">
        <v>16</v>
      </c>
      <c r="E1899" s="8">
        <v>1</v>
      </c>
      <c r="F1899" s="7">
        <v>1500</v>
      </c>
      <c r="G1899" s="7">
        <f t="shared" ref="G1899:G1904" si="257">E1899*F1899</f>
        <v>1500</v>
      </c>
      <c r="H1899" s="26"/>
      <c r="I1899" s="26">
        <f>G1899*6</f>
        <v>9000</v>
      </c>
      <c r="J1899" s="2"/>
      <c r="K1899" s="26"/>
      <c r="L1899" s="26"/>
    </row>
    <row r="1900" spans="1:12" x14ac:dyDescent="0.3">
      <c r="A1900" s="2"/>
      <c r="C1900" s="46"/>
      <c r="D1900" s="2" t="s">
        <v>15</v>
      </c>
      <c r="E1900" s="8">
        <v>1</v>
      </c>
      <c r="F1900" s="7">
        <v>500</v>
      </c>
      <c r="G1900" s="7">
        <f t="shared" si="257"/>
        <v>500</v>
      </c>
      <c r="H1900" s="26"/>
      <c r="I1900" s="26">
        <f>G1900*6</f>
        <v>3000</v>
      </c>
      <c r="J1900" s="2"/>
      <c r="K1900" s="26"/>
      <c r="L1900" s="26"/>
    </row>
    <row r="1901" spans="1:12" x14ac:dyDescent="0.3">
      <c r="A1901" s="2"/>
      <c r="C1901" s="46"/>
      <c r="D1901" s="2" t="s">
        <v>56</v>
      </c>
      <c r="E1901" s="8">
        <v>1</v>
      </c>
      <c r="F1901" s="7">
        <v>200</v>
      </c>
      <c r="G1901" s="7">
        <f t="shared" si="257"/>
        <v>200</v>
      </c>
      <c r="H1901" s="2"/>
      <c r="I1901" s="26">
        <f>G1901*6</f>
        <v>1200</v>
      </c>
      <c r="J1901" s="2"/>
      <c r="K1901" s="26"/>
      <c r="L1901" s="26"/>
    </row>
    <row r="1902" spans="1:12" x14ac:dyDescent="0.3">
      <c r="A1902" s="2"/>
      <c r="C1902" s="46"/>
      <c r="D1902" s="2" t="s">
        <v>3</v>
      </c>
      <c r="E1902" s="8">
        <v>1</v>
      </c>
      <c r="F1902" s="7">
        <v>2000</v>
      </c>
      <c r="G1902" s="7">
        <f t="shared" si="257"/>
        <v>2000</v>
      </c>
      <c r="H1902" s="26"/>
      <c r="I1902" s="26">
        <f>G1902*6</f>
        <v>12000</v>
      </c>
      <c r="J1902" s="2"/>
      <c r="K1902" s="26"/>
      <c r="L1902" s="26"/>
    </row>
    <row r="1903" spans="1:12" x14ac:dyDescent="0.3">
      <c r="A1903" s="2"/>
      <c r="D1903" s="2" t="s">
        <v>14</v>
      </c>
      <c r="E1903" s="8">
        <v>1</v>
      </c>
      <c r="F1903" s="7">
        <v>17000</v>
      </c>
      <c r="G1903" s="7">
        <f t="shared" si="257"/>
        <v>17000</v>
      </c>
      <c r="H1903" s="26"/>
      <c r="I1903" s="26">
        <f>G1903</f>
        <v>17000</v>
      </c>
      <c r="J1903" s="2"/>
      <c r="K1903" s="26"/>
      <c r="L1903" s="26"/>
    </row>
    <row r="1904" spans="1:12" x14ac:dyDescent="0.3">
      <c r="A1904" s="2"/>
      <c r="D1904" s="2" t="s">
        <v>10</v>
      </c>
      <c r="E1904" s="8">
        <v>1</v>
      </c>
      <c r="F1904" s="7">
        <v>9000</v>
      </c>
      <c r="G1904" s="7">
        <f t="shared" si="257"/>
        <v>9000</v>
      </c>
      <c r="H1904" s="26"/>
      <c r="I1904" s="26">
        <f>G1904</f>
        <v>9000</v>
      </c>
      <c r="J1904" s="2"/>
      <c r="K1904" s="26"/>
      <c r="L1904" s="26"/>
    </row>
    <row r="1905" spans="1:12" ht="15" thickBot="1" x14ac:dyDescent="0.35">
      <c r="A1905" s="2"/>
      <c r="D1905" s="24" t="s">
        <v>0</v>
      </c>
      <c r="E1905" s="8"/>
      <c r="F1905" s="7"/>
      <c r="G1905" s="23">
        <f>G1900+G1901+G1902+G1903+G1904</f>
        <v>28700</v>
      </c>
      <c r="H1905" s="26"/>
      <c r="I1905" s="21">
        <f>I1898+I1899+I1900+I1901+I1902+I1903+I1904</f>
        <v>63200</v>
      </c>
      <c r="J1905" s="2"/>
      <c r="K1905" s="26"/>
      <c r="L1905" s="21">
        <f>I1905</f>
        <v>63200</v>
      </c>
    </row>
    <row r="1906" spans="1:12" ht="15" thickTop="1" x14ac:dyDescent="0.3">
      <c r="A1906" s="2"/>
      <c r="B1906" s="17"/>
      <c r="C1906" s="17"/>
      <c r="D1906" s="17"/>
      <c r="E1906" s="19"/>
      <c r="F1906" s="18"/>
      <c r="G1906" s="18"/>
      <c r="H1906" s="16"/>
      <c r="I1906" s="16"/>
      <c r="J1906" s="17"/>
      <c r="K1906" s="16"/>
      <c r="L1906" s="16"/>
    </row>
    <row r="1907" spans="1:12" x14ac:dyDescent="0.3">
      <c r="A1907" s="2"/>
      <c r="C1907" s="163"/>
      <c r="D1907" s="60" t="s">
        <v>2076</v>
      </c>
      <c r="H1907" s="26">
        <v>2000</v>
      </c>
      <c r="I1907" s="20">
        <f>H1907*6</f>
        <v>12000</v>
      </c>
      <c r="J1907" s="2"/>
      <c r="K1907" s="26"/>
      <c r="L1907" s="26"/>
    </row>
    <row r="1908" spans="1:12" x14ac:dyDescent="0.3">
      <c r="A1908" s="2"/>
      <c r="D1908" s="2" t="s">
        <v>16</v>
      </c>
      <c r="E1908" s="8">
        <v>1</v>
      </c>
      <c r="F1908" s="7">
        <v>1500</v>
      </c>
      <c r="G1908" s="7">
        <f t="shared" ref="G1908:G1913" si="258">E1908*F1908</f>
        <v>1500</v>
      </c>
      <c r="H1908" s="26"/>
      <c r="I1908" s="26">
        <f>G1908*6</f>
        <v>9000</v>
      </c>
      <c r="J1908" s="2"/>
      <c r="K1908" s="26"/>
      <c r="L1908" s="26"/>
    </row>
    <row r="1909" spans="1:12" x14ac:dyDescent="0.3">
      <c r="A1909" s="2"/>
      <c r="C1909" s="46"/>
      <c r="D1909" s="2" t="s">
        <v>15</v>
      </c>
      <c r="E1909" s="8">
        <v>1</v>
      </c>
      <c r="F1909" s="7">
        <v>500</v>
      </c>
      <c r="G1909" s="7">
        <f t="shared" si="258"/>
        <v>500</v>
      </c>
      <c r="H1909" s="26"/>
      <c r="I1909" s="26">
        <f>G1909*6</f>
        <v>3000</v>
      </c>
      <c r="J1909" s="2"/>
      <c r="K1909" s="26"/>
      <c r="L1909" s="26"/>
    </row>
    <row r="1910" spans="1:12" x14ac:dyDescent="0.3">
      <c r="A1910" s="2"/>
      <c r="C1910" s="46"/>
      <c r="D1910" s="2" t="s">
        <v>56</v>
      </c>
      <c r="E1910" s="8">
        <v>1</v>
      </c>
      <c r="F1910" s="7">
        <v>200</v>
      </c>
      <c r="G1910" s="7">
        <f t="shared" si="258"/>
        <v>200</v>
      </c>
      <c r="H1910" s="2"/>
      <c r="I1910" s="26">
        <f>G1910*6</f>
        <v>1200</v>
      </c>
      <c r="J1910" s="2"/>
      <c r="K1910" s="26"/>
      <c r="L1910" s="26"/>
    </row>
    <row r="1911" spans="1:12" x14ac:dyDescent="0.3">
      <c r="A1911" s="2"/>
      <c r="C1911" s="46"/>
      <c r="D1911" s="2" t="s">
        <v>3</v>
      </c>
      <c r="E1911" s="8">
        <v>1</v>
      </c>
      <c r="F1911" s="7">
        <v>2000</v>
      </c>
      <c r="G1911" s="7">
        <f t="shared" si="258"/>
        <v>2000</v>
      </c>
      <c r="H1911" s="26"/>
      <c r="I1911" s="26">
        <f>G1911*6</f>
        <v>12000</v>
      </c>
      <c r="J1911" s="2"/>
      <c r="K1911" s="26"/>
      <c r="L1911" s="26"/>
    </row>
    <row r="1912" spans="1:12" x14ac:dyDescent="0.3">
      <c r="A1912" s="2"/>
      <c r="D1912" s="2" t="s">
        <v>14</v>
      </c>
      <c r="E1912" s="8">
        <v>1</v>
      </c>
      <c r="F1912" s="7">
        <v>17000</v>
      </c>
      <c r="G1912" s="7">
        <f t="shared" si="258"/>
        <v>17000</v>
      </c>
      <c r="H1912" s="26"/>
      <c r="I1912" s="26">
        <f>G1912</f>
        <v>17000</v>
      </c>
      <c r="J1912" s="2"/>
      <c r="K1912" s="26"/>
      <c r="L1912" s="26"/>
    </row>
    <row r="1913" spans="1:12" x14ac:dyDescent="0.3">
      <c r="A1913" s="2"/>
      <c r="D1913" s="2" t="s">
        <v>10</v>
      </c>
      <c r="E1913" s="8">
        <v>1</v>
      </c>
      <c r="F1913" s="7">
        <v>9000</v>
      </c>
      <c r="G1913" s="7">
        <f t="shared" si="258"/>
        <v>9000</v>
      </c>
      <c r="H1913" s="26"/>
      <c r="I1913" s="26">
        <f>G1913</f>
        <v>9000</v>
      </c>
      <c r="J1913" s="2"/>
      <c r="K1913" s="26"/>
      <c r="L1913" s="26"/>
    </row>
    <row r="1914" spans="1:12" ht="15" thickBot="1" x14ac:dyDescent="0.35">
      <c r="A1914" s="2"/>
      <c r="D1914" s="24" t="s">
        <v>0</v>
      </c>
      <c r="E1914" s="8"/>
      <c r="F1914" s="7"/>
      <c r="G1914" s="23">
        <f>G1909+G1910+G1911+G1912+G1913</f>
        <v>28700</v>
      </c>
      <c r="H1914" s="26"/>
      <c r="I1914" s="21">
        <f>I1907+I1908+I1909+I1910+I1911+I1912+I1913</f>
        <v>63200</v>
      </c>
      <c r="J1914" s="2"/>
      <c r="K1914" s="26"/>
      <c r="L1914" s="21">
        <f>I1914</f>
        <v>63200</v>
      </c>
    </row>
    <row r="1915" spans="1:12" ht="15" thickTop="1" x14ac:dyDescent="0.3">
      <c r="A1915" s="2"/>
      <c r="B1915" s="17"/>
      <c r="C1915" s="17"/>
      <c r="D1915" s="17"/>
      <c r="E1915" s="19"/>
      <c r="F1915" s="18"/>
      <c r="G1915" s="18"/>
      <c r="H1915" s="16"/>
      <c r="I1915" s="16"/>
      <c r="J1915" s="17"/>
      <c r="K1915" s="16"/>
      <c r="L1915" s="16"/>
    </row>
    <row r="1916" spans="1:12" x14ac:dyDescent="0.3">
      <c r="A1916" s="2"/>
      <c r="C1916" s="163"/>
      <c r="D1916" s="60" t="s">
        <v>2077</v>
      </c>
      <c r="H1916" s="26">
        <v>2000</v>
      </c>
      <c r="I1916" s="20">
        <f>H1916*6</f>
        <v>12000</v>
      </c>
      <c r="J1916" s="2"/>
      <c r="K1916" s="26"/>
      <c r="L1916" s="26"/>
    </row>
    <row r="1917" spans="1:12" x14ac:dyDescent="0.3">
      <c r="A1917" s="2"/>
      <c r="D1917" s="2" t="s">
        <v>16</v>
      </c>
      <c r="E1917" s="8">
        <v>1</v>
      </c>
      <c r="F1917" s="7">
        <v>1500</v>
      </c>
      <c r="G1917" s="7">
        <f t="shared" ref="G1917:G1922" si="259">E1917*F1917</f>
        <v>1500</v>
      </c>
      <c r="H1917" s="26"/>
      <c r="I1917" s="26">
        <f>G1917*6</f>
        <v>9000</v>
      </c>
      <c r="J1917" s="2"/>
      <c r="K1917" s="26"/>
      <c r="L1917" s="26"/>
    </row>
    <row r="1918" spans="1:12" x14ac:dyDescent="0.3">
      <c r="A1918" s="2"/>
      <c r="C1918" s="46"/>
      <c r="D1918" s="2" t="s">
        <v>15</v>
      </c>
      <c r="E1918" s="8">
        <v>1</v>
      </c>
      <c r="F1918" s="7">
        <v>500</v>
      </c>
      <c r="G1918" s="7">
        <f t="shared" si="259"/>
        <v>500</v>
      </c>
      <c r="H1918" s="26"/>
      <c r="I1918" s="26">
        <f>G1918*6</f>
        <v>3000</v>
      </c>
      <c r="J1918" s="2"/>
      <c r="K1918" s="26"/>
      <c r="L1918" s="26"/>
    </row>
    <row r="1919" spans="1:12" x14ac:dyDescent="0.3">
      <c r="A1919" s="2"/>
      <c r="C1919" s="46"/>
      <c r="D1919" s="2" t="s">
        <v>56</v>
      </c>
      <c r="E1919" s="8">
        <v>1</v>
      </c>
      <c r="F1919" s="7">
        <v>200</v>
      </c>
      <c r="G1919" s="7">
        <f t="shared" si="259"/>
        <v>200</v>
      </c>
      <c r="H1919" s="2"/>
      <c r="I1919" s="26">
        <f>G1919*6</f>
        <v>1200</v>
      </c>
      <c r="J1919" s="2"/>
      <c r="K1919" s="26"/>
      <c r="L1919" s="26"/>
    </row>
    <row r="1920" spans="1:12" x14ac:dyDescent="0.3">
      <c r="A1920" s="2"/>
      <c r="C1920" s="46"/>
      <c r="D1920" s="2" t="s">
        <v>3</v>
      </c>
      <c r="E1920" s="8">
        <v>1</v>
      </c>
      <c r="F1920" s="7">
        <v>2000</v>
      </c>
      <c r="G1920" s="7">
        <f t="shared" si="259"/>
        <v>2000</v>
      </c>
      <c r="H1920" s="26"/>
      <c r="I1920" s="26">
        <f>G1920*6</f>
        <v>12000</v>
      </c>
      <c r="J1920" s="2"/>
      <c r="K1920" s="26"/>
      <c r="L1920" s="26"/>
    </row>
    <row r="1921" spans="1:12" x14ac:dyDescent="0.3">
      <c r="A1921" s="2"/>
      <c r="D1921" s="2" t="s">
        <v>14</v>
      </c>
      <c r="E1921" s="8">
        <v>1</v>
      </c>
      <c r="F1921" s="7">
        <v>17000</v>
      </c>
      <c r="G1921" s="7">
        <f t="shared" si="259"/>
        <v>17000</v>
      </c>
      <c r="H1921" s="26"/>
      <c r="I1921" s="26">
        <f>G1921</f>
        <v>17000</v>
      </c>
      <c r="J1921" s="2"/>
      <c r="K1921" s="26"/>
      <c r="L1921" s="26"/>
    </row>
    <row r="1922" spans="1:12" x14ac:dyDescent="0.3">
      <c r="A1922" s="2"/>
      <c r="D1922" s="2" t="s">
        <v>10</v>
      </c>
      <c r="E1922" s="8">
        <v>1</v>
      </c>
      <c r="F1922" s="7">
        <v>9000</v>
      </c>
      <c r="G1922" s="7">
        <f t="shared" si="259"/>
        <v>9000</v>
      </c>
      <c r="H1922" s="26"/>
      <c r="I1922" s="26">
        <f>G1922</f>
        <v>9000</v>
      </c>
      <c r="J1922" s="2"/>
      <c r="K1922" s="26"/>
      <c r="L1922" s="26"/>
    </row>
    <row r="1923" spans="1:12" ht="15" thickBot="1" x14ac:dyDescent="0.35">
      <c r="A1923" s="2"/>
      <c r="D1923" s="24" t="s">
        <v>0</v>
      </c>
      <c r="E1923" s="8"/>
      <c r="F1923" s="7"/>
      <c r="G1923" s="23">
        <f>G1918+G1919+G1920+G1921+G1922</f>
        <v>28700</v>
      </c>
      <c r="H1923" s="26"/>
      <c r="I1923" s="21">
        <f>I1916+I1917+I1918+I1919+I1920+I1921+I1922</f>
        <v>63200</v>
      </c>
      <c r="J1923" s="2"/>
      <c r="K1923" s="26"/>
      <c r="L1923" s="21">
        <f>I1923</f>
        <v>63200</v>
      </c>
    </row>
    <row r="1924" spans="1:12" ht="15" thickTop="1" x14ac:dyDescent="0.3">
      <c r="A1924" s="2"/>
      <c r="B1924" s="17"/>
      <c r="C1924" s="17"/>
      <c r="D1924" s="17"/>
      <c r="E1924" s="19"/>
      <c r="F1924" s="18"/>
      <c r="G1924" s="18"/>
      <c r="H1924" s="16"/>
      <c r="I1924" s="16"/>
      <c r="J1924" s="17"/>
      <c r="K1924" s="16"/>
      <c r="L1924" s="16"/>
    </row>
    <row r="1925" spans="1:12" x14ac:dyDescent="0.3">
      <c r="A1925" s="2"/>
      <c r="C1925" s="163"/>
      <c r="D1925" s="60" t="s">
        <v>2078</v>
      </c>
      <c r="H1925" s="26">
        <v>2000</v>
      </c>
      <c r="I1925" s="20">
        <f>H1925*6</f>
        <v>12000</v>
      </c>
      <c r="J1925" s="2"/>
      <c r="K1925" s="26"/>
      <c r="L1925" s="26"/>
    </row>
    <row r="1926" spans="1:12" x14ac:dyDescent="0.3">
      <c r="A1926" s="2"/>
      <c r="D1926" s="2" t="s">
        <v>16</v>
      </c>
      <c r="E1926" s="8">
        <v>1</v>
      </c>
      <c r="F1926" s="7">
        <v>1500</v>
      </c>
      <c r="G1926" s="7">
        <f t="shared" ref="G1926:G1931" si="260">E1926*F1926</f>
        <v>1500</v>
      </c>
      <c r="H1926" s="26"/>
      <c r="I1926" s="26">
        <f>G1926*6</f>
        <v>9000</v>
      </c>
      <c r="J1926" s="2"/>
      <c r="K1926" s="26"/>
      <c r="L1926" s="26"/>
    </row>
    <row r="1927" spans="1:12" x14ac:dyDescent="0.3">
      <c r="A1927" s="2"/>
      <c r="C1927" s="46"/>
      <c r="D1927" s="2" t="s">
        <v>15</v>
      </c>
      <c r="E1927" s="8">
        <v>1</v>
      </c>
      <c r="F1927" s="7">
        <v>500</v>
      </c>
      <c r="G1927" s="7">
        <f t="shared" si="260"/>
        <v>500</v>
      </c>
      <c r="H1927" s="26"/>
      <c r="I1927" s="26">
        <f>G1927*6</f>
        <v>3000</v>
      </c>
      <c r="J1927" s="2"/>
      <c r="K1927" s="26"/>
      <c r="L1927" s="26"/>
    </row>
    <row r="1928" spans="1:12" x14ac:dyDescent="0.3">
      <c r="A1928" s="2"/>
      <c r="C1928" s="46"/>
      <c r="D1928" s="2" t="s">
        <v>56</v>
      </c>
      <c r="E1928" s="8">
        <v>1</v>
      </c>
      <c r="F1928" s="7">
        <v>200</v>
      </c>
      <c r="G1928" s="7">
        <f t="shared" si="260"/>
        <v>200</v>
      </c>
      <c r="H1928" s="2"/>
      <c r="I1928" s="26">
        <f>G1928*6</f>
        <v>1200</v>
      </c>
      <c r="J1928" s="2"/>
      <c r="K1928" s="26"/>
      <c r="L1928" s="26"/>
    </row>
    <row r="1929" spans="1:12" x14ac:dyDescent="0.3">
      <c r="A1929" s="2"/>
      <c r="C1929" s="46"/>
      <c r="D1929" s="2" t="s">
        <v>3</v>
      </c>
      <c r="E1929" s="8">
        <v>1</v>
      </c>
      <c r="F1929" s="7">
        <v>2000</v>
      </c>
      <c r="G1929" s="7">
        <f t="shared" si="260"/>
        <v>2000</v>
      </c>
      <c r="H1929" s="26"/>
      <c r="I1929" s="26">
        <f>G1929*6</f>
        <v>12000</v>
      </c>
      <c r="J1929" s="2"/>
      <c r="K1929" s="26"/>
      <c r="L1929" s="26"/>
    </row>
    <row r="1930" spans="1:12" x14ac:dyDescent="0.3">
      <c r="A1930" s="2"/>
      <c r="D1930" s="2" t="s">
        <v>14</v>
      </c>
      <c r="E1930" s="8">
        <v>1</v>
      </c>
      <c r="F1930" s="7">
        <v>17000</v>
      </c>
      <c r="G1930" s="7">
        <f t="shared" si="260"/>
        <v>17000</v>
      </c>
      <c r="H1930" s="26"/>
      <c r="I1930" s="26">
        <f>G1930</f>
        <v>17000</v>
      </c>
      <c r="J1930" s="2"/>
      <c r="K1930" s="26"/>
      <c r="L1930" s="26"/>
    </row>
    <row r="1931" spans="1:12" x14ac:dyDescent="0.3">
      <c r="A1931" s="2"/>
      <c r="D1931" s="2" t="s">
        <v>10</v>
      </c>
      <c r="E1931" s="8">
        <v>1</v>
      </c>
      <c r="F1931" s="7">
        <v>9000</v>
      </c>
      <c r="G1931" s="7">
        <f t="shared" si="260"/>
        <v>9000</v>
      </c>
      <c r="H1931" s="26"/>
      <c r="I1931" s="26">
        <f>G1931</f>
        <v>9000</v>
      </c>
      <c r="J1931" s="2"/>
      <c r="K1931" s="26"/>
      <c r="L1931" s="26"/>
    </row>
    <row r="1932" spans="1:12" ht="15" thickBot="1" x14ac:dyDescent="0.35">
      <c r="A1932" s="2"/>
      <c r="D1932" s="24" t="s">
        <v>0</v>
      </c>
      <c r="E1932" s="8"/>
      <c r="F1932" s="7"/>
      <c r="G1932" s="23">
        <f>G1927+G1928+G1929+G1930+G1931</f>
        <v>28700</v>
      </c>
      <c r="H1932" s="26"/>
      <c r="I1932" s="21">
        <f>I1925+I1926+I1927+I1928+I1929+I1930+I1931</f>
        <v>63200</v>
      </c>
      <c r="J1932" s="2"/>
      <c r="K1932" s="26"/>
      <c r="L1932" s="21">
        <f>I1932</f>
        <v>63200</v>
      </c>
    </row>
    <row r="1933" spans="1:12" ht="15" thickTop="1" x14ac:dyDescent="0.3">
      <c r="A1933" s="2"/>
      <c r="B1933" s="17"/>
      <c r="C1933" s="17"/>
      <c r="D1933" s="17"/>
      <c r="E1933" s="19"/>
      <c r="F1933" s="18"/>
      <c r="G1933" s="18"/>
      <c r="H1933" s="16"/>
      <c r="I1933" s="16"/>
      <c r="J1933" s="17"/>
      <c r="K1933" s="16"/>
      <c r="L1933" s="16"/>
    </row>
    <row r="1934" spans="1:12" x14ac:dyDescent="0.3">
      <c r="A1934" s="2"/>
      <c r="C1934" s="163"/>
      <c r="D1934" s="60" t="s">
        <v>2079</v>
      </c>
      <c r="H1934" s="26">
        <v>2000</v>
      </c>
      <c r="I1934" s="20">
        <f>H1934*6</f>
        <v>12000</v>
      </c>
      <c r="J1934" s="2"/>
      <c r="K1934" s="26"/>
      <c r="L1934" s="26"/>
    </row>
    <row r="1935" spans="1:12" x14ac:dyDescent="0.3">
      <c r="A1935" s="2"/>
      <c r="D1935" s="2" t="s">
        <v>16</v>
      </c>
      <c r="E1935" s="8">
        <v>1</v>
      </c>
      <c r="F1935" s="7">
        <v>1500</v>
      </c>
      <c r="G1935" s="7">
        <f t="shared" ref="G1935:G1940" si="261">E1935*F1935</f>
        <v>1500</v>
      </c>
      <c r="H1935" s="26"/>
      <c r="I1935" s="26">
        <f>G1935*6</f>
        <v>9000</v>
      </c>
      <c r="J1935" s="2"/>
      <c r="K1935" s="26"/>
      <c r="L1935" s="26"/>
    </row>
    <row r="1936" spans="1:12" x14ac:dyDescent="0.3">
      <c r="A1936" s="2"/>
      <c r="C1936" s="46"/>
      <c r="D1936" s="2" t="s">
        <v>15</v>
      </c>
      <c r="E1936" s="8">
        <v>1</v>
      </c>
      <c r="F1936" s="7">
        <v>500</v>
      </c>
      <c r="G1936" s="7">
        <f t="shared" si="261"/>
        <v>500</v>
      </c>
      <c r="H1936" s="26"/>
      <c r="I1936" s="26">
        <f>G1936*6</f>
        <v>3000</v>
      </c>
      <c r="J1936" s="2"/>
      <c r="K1936" s="26"/>
      <c r="L1936" s="26"/>
    </row>
    <row r="1937" spans="1:12" x14ac:dyDescent="0.3">
      <c r="A1937" s="2"/>
      <c r="C1937" s="46"/>
      <c r="D1937" s="2" t="s">
        <v>56</v>
      </c>
      <c r="E1937" s="8">
        <v>1</v>
      </c>
      <c r="F1937" s="7">
        <v>200</v>
      </c>
      <c r="G1937" s="7">
        <f t="shared" si="261"/>
        <v>200</v>
      </c>
      <c r="H1937" s="2"/>
      <c r="I1937" s="26">
        <f>G1937*6</f>
        <v>1200</v>
      </c>
      <c r="J1937" s="2"/>
      <c r="K1937" s="26"/>
      <c r="L1937" s="26"/>
    </row>
    <row r="1938" spans="1:12" x14ac:dyDescent="0.3">
      <c r="A1938" s="2"/>
      <c r="C1938" s="46"/>
      <c r="D1938" s="2" t="s">
        <v>3</v>
      </c>
      <c r="E1938" s="8">
        <v>1</v>
      </c>
      <c r="F1938" s="7">
        <v>2000</v>
      </c>
      <c r="G1938" s="7">
        <f t="shared" si="261"/>
        <v>2000</v>
      </c>
      <c r="H1938" s="26"/>
      <c r="I1938" s="26">
        <f>G1938*6</f>
        <v>12000</v>
      </c>
      <c r="J1938" s="2"/>
      <c r="K1938" s="26"/>
      <c r="L1938" s="26"/>
    </row>
    <row r="1939" spans="1:12" x14ac:dyDescent="0.3">
      <c r="A1939" s="2"/>
      <c r="D1939" s="2" t="s">
        <v>14</v>
      </c>
      <c r="E1939" s="8">
        <v>1</v>
      </c>
      <c r="F1939" s="7">
        <v>17000</v>
      </c>
      <c r="G1939" s="7">
        <f t="shared" si="261"/>
        <v>17000</v>
      </c>
      <c r="H1939" s="26"/>
      <c r="I1939" s="26">
        <f>G1939</f>
        <v>17000</v>
      </c>
      <c r="J1939" s="2"/>
      <c r="K1939" s="26"/>
      <c r="L1939" s="26"/>
    </row>
    <row r="1940" spans="1:12" x14ac:dyDescent="0.3">
      <c r="A1940" s="2"/>
      <c r="D1940" s="2" t="s">
        <v>10</v>
      </c>
      <c r="E1940" s="8">
        <v>1</v>
      </c>
      <c r="F1940" s="7">
        <v>9000</v>
      </c>
      <c r="G1940" s="7">
        <f t="shared" si="261"/>
        <v>9000</v>
      </c>
      <c r="H1940" s="26"/>
      <c r="I1940" s="26">
        <f>G1940</f>
        <v>9000</v>
      </c>
      <c r="J1940" s="2"/>
      <c r="K1940" s="26"/>
      <c r="L1940" s="26"/>
    </row>
    <row r="1941" spans="1:12" ht="15" thickBot="1" x14ac:dyDescent="0.35">
      <c r="A1941" s="2"/>
      <c r="D1941" s="24" t="s">
        <v>0</v>
      </c>
      <c r="E1941" s="8"/>
      <c r="F1941" s="7"/>
      <c r="G1941" s="23">
        <f>G1936+G1937+G1938+G1939+G1940</f>
        <v>28700</v>
      </c>
      <c r="H1941" s="26"/>
      <c r="I1941" s="21">
        <f>I1934+I1935+I1936+I1937+I1938+I1939+I1940</f>
        <v>63200</v>
      </c>
      <c r="J1941" s="2"/>
      <c r="K1941" s="26"/>
      <c r="L1941" s="21">
        <f>I1941</f>
        <v>63200</v>
      </c>
    </row>
    <row r="1942" spans="1:12" ht="15" thickTop="1" x14ac:dyDescent="0.3">
      <c r="A1942" s="2"/>
      <c r="B1942" s="17"/>
      <c r="C1942" s="17"/>
      <c r="D1942" s="17"/>
      <c r="E1942" s="19"/>
      <c r="F1942" s="18"/>
      <c r="G1942" s="18"/>
      <c r="H1942" s="16"/>
      <c r="I1942" s="16"/>
      <c r="J1942" s="17"/>
      <c r="K1942" s="16"/>
      <c r="L1942" s="16"/>
    </row>
    <row r="1943" spans="1:12" x14ac:dyDescent="0.3">
      <c r="A1943" s="2"/>
      <c r="C1943" s="163"/>
      <c r="D1943" s="60" t="s">
        <v>2080</v>
      </c>
      <c r="H1943" s="26">
        <v>2000</v>
      </c>
      <c r="I1943" s="20">
        <f>H1943*6</f>
        <v>12000</v>
      </c>
      <c r="J1943" s="2"/>
      <c r="K1943" s="26"/>
      <c r="L1943" s="26"/>
    </row>
    <row r="1944" spans="1:12" x14ac:dyDescent="0.3">
      <c r="A1944" s="2"/>
      <c r="D1944" s="2" t="s">
        <v>16</v>
      </c>
      <c r="E1944" s="8">
        <v>1</v>
      </c>
      <c r="F1944" s="7">
        <v>1500</v>
      </c>
      <c r="G1944" s="7">
        <f t="shared" ref="G1944:G1949" si="262">E1944*F1944</f>
        <v>1500</v>
      </c>
      <c r="H1944" s="26"/>
      <c r="I1944" s="26">
        <f>G1944*6</f>
        <v>9000</v>
      </c>
      <c r="J1944" s="2"/>
      <c r="K1944" s="26"/>
      <c r="L1944" s="26"/>
    </row>
    <row r="1945" spans="1:12" x14ac:dyDescent="0.3">
      <c r="A1945" s="2"/>
      <c r="C1945" s="46"/>
      <c r="D1945" s="2" t="s">
        <v>15</v>
      </c>
      <c r="E1945" s="8">
        <v>1</v>
      </c>
      <c r="F1945" s="7">
        <v>500</v>
      </c>
      <c r="G1945" s="7">
        <f t="shared" si="262"/>
        <v>500</v>
      </c>
      <c r="H1945" s="26"/>
      <c r="I1945" s="26">
        <f>G1945*6</f>
        <v>3000</v>
      </c>
      <c r="J1945" s="2"/>
      <c r="K1945" s="26"/>
      <c r="L1945" s="26"/>
    </row>
    <row r="1946" spans="1:12" x14ac:dyDescent="0.3">
      <c r="A1946" s="2"/>
      <c r="C1946" s="46"/>
      <c r="D1946" s="2" t="s">
        <v>56</v>
      </c>
      <c r="E1946" s="8">
        <v>1</v>
      </c>
      <c r="F1946" s="7">
        <v>200</v>
      </c>
      <c r="G1946" s="7">
        <f t="shared" si="262"/>
        <v>200</v>
      </c>
      <c r="H1946" s="2"/>
      <c r="I1946" s="26">
        <f>G1946*6</f>
        <v>1200</v>
      </c>
      <c r="J1946" s="2"/>
      <c r="K1946" s="26"/>
      <c r="L1946" s="26"/>
    </row>
    <row r="1947" spans="1:12" x14ac:dyDescent="0.3">
      <c r="A1947" s="2"/>
      <c r="C1947" s="46"/>
      <c r="D1947" s="2" t="s">
        <v>3</v>
      </c>
      <c r="E1947" s="8">
        <v>1</v>
      </c>
      <c r="F1947" s="7">
        <v>2000</v>
      </c>
      <c r="G1947" s="7">
        <f t="shared" si="262"/>
        <v>2000</v>
      </c>
      <c r="H1947" s="26"/>
      <c r="I1947" s="26">
        <f>G1947*6</f>
        <v>12000</v>
      </c>
      <c r="J1947" s="2"/>
      <c r="K1947" s="26"/>
      <c r="L1947" s="26"/>
    </row>
    <row r="1948" spans="1:12" x14ac:dyDescent="0.3">
      <c r="A1948" s="2"/>
      <c r="D1948" s="2" t="s">
        <v>14</v>
      </c>
      <c r="E1948" s="8">
        <v>1</v>
      </c>
      <c r="F1948" s="7">
        <v>17000</v>
      </c>
      <c r="G1948" s="7">
        <f t="shared" si="262"/>
        <v>17000</v>
      </c>
      <c r="H1948" s="26"/>
      <c r="I1948" s="26">
        <f>G1948</f>
        <v>17000</v>
      </c>
      <c r="J1948" s="2"/>
      <c r="K1948" s="26"/>
      <c r="L1948" s="26"/>
    </row>
    <row r="1949" spans="1:12" x14ac:dyDescent="0.3">
      <c r="A1949" s="2"/>
      <c r="D1949" s="2" t="s">
        <v>10</v>
      </c>
      <c r="E1949" s="8">
        <v>1</v>
      </c>
      <c r="F1949" s="7">
        <v>9000</v>
      </c>
      <c r="G1949" s="7">
        <f t="shared" si="262"/>
        <v>9000</v>
      </c>
      <c r="H1949" s="26"/>
      <c r="I1949" s="26">
        <f>G1949</f>
        <v>9000</v>
      </c>
      <c r="J1949" s="2"/>
      <c r="K1949" s="26"/>
      <c r="L1949" s="26"/>
    </row>
    <row r="1950" spans="1:12" ht="15" thickBot="1" x14ac:dyDescent="0.35">
      <c r="A1950" s="2"/>
      <c r="D1950" s="24" t="s">
        <v>0</v>
      </c>
      <c r="E1950" s="8"/>
      <c r="F1950" s="7"/>
      <c r="G1950" s="23">
        <f>G1945+G1946+G1947+G1948+G1949</f>
        <v>28700</v>
      </c>
      <c r="H1950" s="26"/>
      <c r="I1950" s="21">
        <f>I1943+I1944+I1945+I1946+I1947+I1948+I1949</f>
        <v>63200</v>
      </c>
      <c r="J1950" s="2"/>
      <c r="K1950" s="26"/>
      <c r="L1950" s="21">
        <f>I1950</f>
        <v>63200</v>
      </c>
    </row>
    <row r="1951" spans="1:12" ht="15" thickTop="1" x14ac:dyDescent="0.3">
      <c r="A1951" s="2"/>
      <c r="B1951" s="17"/>
      <c r="C1951" s="17"/>
      <c r="D1951" s="17"/>
      <c r="E1951" s="19"/>
      <c r="F1951" s="18"/>
      <c r="G1951" s="18"/>
      <c r="H1951" s="16"/>
      <c r="I1951" s="16"/>
      <c r="J1951" s="17"/>
      <c r="K1951" s="16"/>
      <c r="L1951" s="16"/>
    </row>
    <row r="1952" spans="1:12" x14ac:dyDescent="0.3">
      <c r="A1952" s="2"/>
      <c r="C1952" s="163"/>
      <c r="D1952" s="60" t="s">
        <v>2081</v>
      </c>
      <c r="H1952" s="26">
        <v>2000</v>
      </c>
      <c r="I1952" s="20">
        <f>H1952*6</f>
        <v>12000</v>
      </c>
      <c r="J1952" s="2"/>
      <c r="K1952" s="26"/>
      <c r="L1952" s="26"/>
    </row>
    <row r="1953" spans="1:12" x14ac:dyDescent="0.3">
      <c r="A1953" s="2"/>
      <c r="D1953" s="2" t="s">
        <v>16</v>
      </c>
      <c r="E1953" s="8">
        <v>1</v>
      </c>
      <c r="F1953" s="7">
        <v>1500</v>
      </c>
      <c r="G1953" s="7">
        <f t="shared" ref="G1953:G1958" si="263">E1953*F1953</f>
        <v>1500</v>
      </c>
      <c r="H1953" s="26"/>
      <c r="I1953" s="26">
        <f>G1953*6</f>
        <v>9000</v>
      </c>
      <c r="J1953" s="2"/>
      <c r="K1953" s="26"/>
      <c r="L1953" s="26"/>
    </row>
    <row r="1954" spans="1:12" x14ac:dyDescent="0.3">
      <c r="A1954" s="2"/>
      <c r="C1954" s="46"/>
      <c r="D1954" s="2" t="s">
        <v>15</v>
      </c>
      <c r="E1954" s="8">
        <v>1</v>
      </c>
      <c r="F1954" s="7">
        <v>500</v>
      </c>
      <c r="G1954" s="7">
        <f t="shared" si="263"/>
        <v>500</v>
      </c>
      <c r="H1954" s="26"/>
      <c r="I1954" s="26">
        <f>G1954*6</f>
        <v>3000</v>
      </c>
      <c r="J1954" s="2"/>
      <c r="K1954" s="26"/>
      <c r="L1954" s="26"/>
    </row>
    <row r="1955" spans="1:12" x14ac:dyDescent="0.3">
      <c r="A1955" s="2"/>
      <c r="C1955" s="46"/>
      <c r="D1955" s="2" t="s">
        <v>56</v>
      </c>
      <c r="E1955" s="8">
        <v>1</v>
      </c>
      <c r="F1955" s="7">
        <v>200</v>
      </c>
      <c r="G1955" s="7">
        <f t="shared" si="263"/>
        <v>200</v>
      </c>
      <c r="H1955" s="2"/>
      <c r="I1955" s="26">
        <f>G1955*6</f>
        <v>1200</v>
      </c>
      <c r="J1955" s="2"/>
      <c r="K1955" s="26"/>
      <c r="L1955" s="26"/>
    </row>
    <row r="1956" spans="1:12" x14ac:dyDescent="0.3">
      <c r="A1956" s="2"/>
      <c r="C1956" s="46"/>
      <c r="D1956" s="2" t="s">
        <v>3</v>
      </c>
      <c r="E1956" s="8">
        <v>1</v>
      </c>
      <c r="F1956" s="7">
        <v>2000</v>
      </c>
      <c r="G1956" s="7">
        <f t="shared" si="263"/>
        <v>2000</v>
      </c>
      <c r="H1956" s="26"/>
      <c r="I1956" s="26">
        <f>G1956*6</f>
        <v>12000</v>
      </c>
      <c r="J1956" s="2"/>
      <c r="K1956" s="26"/>
      <c r="L1956" s="26"/>
    </row>
    <row r="1957" spans="1:12" x14ac:dyDescent="0.3">
      <c r="A1957" s="2"/>
      <c r="D1957" s="2" t="s">
        <v>14</v>
      </c>
      <c r="E1957" s="8">
        <v>1</v>
      </c>
      <c r="F1957" s="7">
        <v>17000</v>
      </c>
      <c r="G1957" s="7">
        <f t="shared" si="263"/>
        <v>17000</v>
      </c>
      <c r="H1957" s="26"/>
      <c r="I1957" s="26">
        <f>G1957</f>
        <v>17000</v>
      </c>
      <c r="J1957" s="2"/>
      <c r="K1957" s="26"/>
      <c r="L1957" s="26"/>
    </row>
    <row r="1958" spans="1:12" x14ac:dyDescent="0.3">
      <c r="A1958" s="2"/>
      <c r="D1958" s="2" t="s">
        <v>10</v>
      </c>
      <c r="E1958" s="8">
        <v>1</v>
      </c>
      <c r="F1958" s="7">
        <v>9000</v>
      </c>
      <c r="G1958" s="7">
        <f t="shared" si="263"/>
        <v>9000</v>
      </c>
      <c r="H1958" s="26"/>
      <c r="I1958" s="26">
        <f>G1958</f>
        <v>9000</v>
      </c>
      <c r="J1958" s="2"/>
      <c r="K1958" s="26"/>
      <c r="L1958" s="26"/>
    </row>
    <row r="1959" spans="1:12" ht="15" thickBot="1" x14ac:dyDescent="0.35">
      <c r="A1959" s="2"/>
      <c r="D1959" s="24" t="s">
        <v>0</v>
      </c>
      <c r="E1959" s="8"/>
      <c r="F1959" s="7"/>
      <c r="G1959" s="23">
        <f>G1954+G1955+G1956+G1957+G1958</f>
        <v>28700</v>
      </c>
      <c r="H1959" s="26"/>
      <c r="I1959" s="21">
        <f>I1952+I1953+I1954+I1955+I1956+I1957+I1958</f>
        <v>63200</v>
      </c>
      <c r="J1959" s="2"/>
      <c r="K1959" s="26"/>
      <c r="L1959" s="21">
        <f>I1959</f>
        <v>63200</v>
      </c>
    </row>
    <row r="1960" spans="1:12" ht="15" thickTop="1" x14ac:dyDescent="0.3">
      <c r="A1960" s="2"/>
      <c r="B1960" s="17"/>
      <c r="C1960" s="17"/>
      <c r="D1960" s="17"/>
      <c r="E1960" s="19"/>
      <c r="F1960" s="18"/>
      <c r="G1960" s="18"/>
      <c r="H1960" s="16"/>
      <c r="I1960" s="16"/>
      <c r="J1960" s="17"/>
      <c r="K1960" s="16"/>
      <c r="L1960" s="16"/>
    </row>
    <row r="1961" spans="1:12" x14ac:dyDescent="0.3">
      <c r="A1961" s="2"/>
      <c r="C1961" s="163"/>
      <c r="D1961" s="60" t="s">
        <v>2082</v>
      </c>
      <c r="H1961" s="26">
        <v>2000</v>
      </c>
      <c r="I1961" s="20">
        <f>H1961*6</f>
        <v>12000</v>
      </c>
      <c r="J1961" s="2"/>
      <c r="K1961" s="26"/>
      <c r="L1961" s="26"/>
    </row>
    <row r="1962" spans="1:12" x14ac:dyDescent="0.3">
      <c r="A1962" s="2"/>
      <c r="D1962" s="2" t="s">
        <v>16</v>
      </c>
      <c r="E1962" s="8">
        <v>1</v>
      </c>
      <c r="F1962" s="7">
        <v>1500</v>
      </c>
      <c r="G1962" s="7">
        <f t="shared" ref="G1962:G1967" si="264">E1962*F1962</f>
        <v>1500</v>
      </c>
      <c r="H1962" s="26"/>
      <c r="I1962" s="26">
        <f>G1962*6</f>
        <v>9000</v>
      </c>
      <c r="J1962" s="2"/>
      <c r="K1962" s="26"/>
      <c r="L1962" s="26"/>
    </row>
    <row r="1963" spans="1:12" x14ac:dyDescent="0.3">
      <c r="A1963" s="2"/>
      <c r="C1963" s="46"/>
      <c r="D1963" s="2" t="s">
        <v>15</v>
      </c>
      <c r="E1963" s="8">
        <v>1</v>
      </c>
      <c r="F1963" s="7">
        <v>500</v>
      </c>
      <c r="G1963" s="7">
        <f t="shared" si="264"/>
        <v>500</v>
      </c>
      <c r="H1963" s="26"/>
      <c r="I1963" s="26">
        <f>G1963*6</f>
        <v>3000</v>
      </c>
      <c r="J1963" s="2"/>
      <c r="K1963" s="26"/>
      <c r="L1963" s="26"/>
    </row>
    <row r="1964" spans="1:12" x14ac:dyDescent="0.3">
      <c r="A1964" s="2"/>
      <c r="C1964" s="46"/>
      <c r="D1964" s="2" t="s">
        <v>56</v>
      </c>
      <c r="E1964" s="8">
        <v>1</v>
      </c>
      <c r="F1964" s="7">
        <v>200</v>
      </c>
      <c r="G1964" s="7">
        <f t="shared" si="264"/>
        <v>200</v>
      </c>
      <c r="H1964" s="2"/>
      <c r="I1964" s="26">
        <f>G1964*6</f>
        <v>1200</v>
      </c>
      <c r="J1964" s="2"/>
      <c r="K1964" s="26"/>
      <c r="L1964" s="26"/>
    </row>
    <row r="1965" spans="1:12" x14ac:dyDescent="0.3">
      <c r="A1965" s="2"/>
      <c r="C1965" s="46"/>
      <c r="D1965" s="2" t="s">
        <v>3</v>
      </c>
      <c r="E1965" s="8">
        <v>1</v>
      </c>
      <c r="F1965" s="7">
        <v>2000</v>
      </c>
      <c r="G1965" s="7">
        <f t="shared" si="264"/>
        <v>2000</v>
      </c>
      <c r="H1965" s="26"/>
      <c r="I1965" s="26">
        <f>G1965*6</f>
        <v>12000</v>
      </c>
      <c r="J1965" s="2"/>
      <c r="K1965" s="26"/>
      <c r="L1965" s="26"/>
    </row>
    <row r="1966" spans="1:12" x14ac:dyDescent="0.3">
      <c r="A1966" s="2"/>
      <c r="D1966" s="2" t="s">
        <v>14</v>
      </c>
      <c r="E1966" s="8">
        <v>1</v>
      </c>
      <c r="F1966" s="7">
        <v>17000</v>
      </c>
      <c r="G1966" s="7">
        <f t="shared" si="264"/>
        <v>17000</v>
      </c>
      <c r="H1966" s="26"/>
      <c r="I1966" s="26">
        <f>G1966</f>
        <v>17000</v>
      </c>
      <c r="J1966" s="2"/>
      <c r="K1966" s="26"/>
      <c r="L1966" s="26"/>
    </row>
    <row r="1967" spans="1:12" x14ac:dyDescent="0.3">
      <c r="A1967" s="2"/>
      <c r="D1967" s="2" t="s">
        <v>10</v>
      </c>
      <c r="E1967" s="8">
        <v>1</v>
      </c>
      <c r="F1967" s="7">
        <v>9000</v>
      </c>
      <c r="G1967" s="7">
        <f t="shared" si="264"/>
        <v>9000</v>
      </c>
      <c r="H1967" s="26"/>
      <c r="I1967" s="26">
        <f>G1967</f>
        <v>9000</v>
      </c>
      <c r="J1967" s="2"/>
      <c r="K1967" s="26"/>
      <c r="L1967" s="26"/>
    </row>
    <row r="1968" spans="1:12" ht="15" thickBot="1" x14ac:dyDescent="0.35">
      <c r="A1968" s="2"/>
      <c r="D1968" s="24" t="s">
        <v>0</v>
      </c>
      <c r="E1968" s="8"/>
      <c r="F1968" s="7"/>
      <c r="G1968" s="23">
        <f>G1963+G1964+G1965+G1966+G1967</f>
        <v>28700</v>
      </c>
      <c r="H1968" s="26"/>
      <c r="I1968" s="21">
        <f>I1961+I1962+I1963+I1964+I1965+I1966+I1967</f>
        <v>63200</v>
      </c>
      <c r="J1968" s="2"/>
      <c r="K1968" s="26"/>
      <c r="L1968" s="21">
        <f>I1968</f>
        <v>63200</v>
      </c>
    </row>
    <row r="1969" spans="1:12" ht="15" thickTop="1" x14ac:dyDescent="0.3">
      <c r="A1969" s="2"/>
      <c r="B1969" s="17"/>
      <c r="C1969" s="17"/>
      <c r="D1969" s="17"/>
      <c r="E1969" s="19"/>
      <c r="F1969" s="18"/>
      <c r="G1969" s="18"/>
      <c r="H1969" s="16"/>
      <c r="I1969" s="16"/>
      <c r="J1969" s="17"/>
      <c r="K1969" s="16"/>
      <c r="L1969" s="16"/>
    </row>
    <row r="1970" spans="1:12" x14ac:dyDescent="0.3">
      <c r="A1970" s="2"/>
      <c r="C1970" s="163"/>
      <c r="D1970" s="60" t="s">
        <v>2083</v>
      </c>
      <c r="H1970" s="26">
        <v>2000</v>
      </c>
      <c r="I1970" s="20">
        <f>H1970*6</f>
        <v>12000</v>
      </c>
      <c r="J1970" s="2"/>
      <c r="K1970" s="26"/>
      <c r="L1970" s="26"/>
    </row>
    <row r="1971" spans="1:12" x14ac:dyDescent="0.3">
      <c r="A1971" s="2"/>
      <c r="D1971" s="2" t="s">
        <v>16</v>
      </c>
      <c r="E1971" s="8">
        <v>1</v>
      </c>
      <c r="F1971" s="7">
        <v>1500</v>
      </c>
      <c r="G1971" s="7">
        <f t="shared" ref="G1971:G1976" si="265">E1971*F1971</f>
        <v>1500</v>
      </c>
      <c r="H1971" s="26"/>
      <c r="I1971" s="26">
        <f>G1971*6</f>
        <v>9000</v>
      </c>
      <c r="J1971" s="2"/>
      <c r="K1971" s="26"/>
      <c r="L1971" s="26"/>
    </row>
    <row r="1972" spans="1:12" x14ac:dyDescent="0.3">
      <c r="A1972" s="2"/>
      <c r="C1972" s="46"/>
      <c r="D1972" s="2" t="s">
        <v>15</v>
      </c>
      <c r="E1972" s="8">
        <v>1</v>
      </c>
      <c r="F1972" s="7">
        <v>500</v>
      </c>
      <c r="G1972" s="7">
        <f t="shared" si="265"/>
        <v>500</v>
      </c>
      <c r="H1972" s="26"/>
      <c r="I1972" s="26">
        <f>G1972*6</f>
        <v>3000</v>
      </c>
      <c r="J1972" s="2"/>
      <c r="K1972" s="26"/>
      <c r="L1972" s="26"/>
    </row>
    <row r="1973" spans="1:12" x14ac:dyDescent="0.3">
      <c r="A1973" s="2"/>
      <c r="C1973" s="46"/>
      <c r="D1973" s="2" t="s">
        <v>56</v>
      </c>
      <c r="E1973" s="8">
        <v>1</v>
      </c>
      <c r="F1973" s="7">
        <v>200</v>
      </c>
      <c r="G1973" s="7">
        <f t="shared" si="265"/>
        <v>200</v>
      </c>
      <c r="H1973" s="2"/>
      <c r="I1973" s="26">
        <f>G1973*6</f>
        <v>1200</v>
      </c>
      <c r="J1973" s="2"/>
      <c r="K1973" s="26"/>
      <c r="L1973" s="26"/>
    </row>
    <row r="1974" spans="1:12" x14ac:dyDescent="0.3">
      <c r="A1974" s="2"/>
      <c r="C1974" s="46"/>
      <c r="D1974" s="2" t="s">
        <v>3</v>
      </c>
      <c r="E1974" s="8">
        <v>1</v>
      </c>
      <c r="F1974" s="7">
        <v>2000</v>
      </c>
      <c r="G1974" s="7">
        <f t="shared" si="265"/>
        <v>2000</v>
      </c>
      <c r="H1974" s="26"/>
      <c r="I1974" s="26">
        <f>G1974*6</f>
        <v>12000</v>
      </c>
      <c r="J1974" s="2"/>
      <c r="K1974" s="26"/>
      <c r="L1974" s="26"/>
    </row>
    <row r="1975" spans="1:12" x14ac:dyDescent="0.3">
      <c r="A1975" s="2"/>
      <c r="D1975" s="2" t="s">
        <v>14</v>
      </c>
      <c r="E1975" s="8">
        <v>1</v>
      </c>
      <c r="F1975" s="7">
        <v>17000</v>
      </c>
      <c r="G1975" s="7">
        <f t="shared" si="265"/>
        <v>17000</v>
      </c>
      <c r="H1975" s="26"/>
      <c r="I1975" s="26">
        <f>G1975</f>
        <v>17000</v>
      </c>
      <c r="J1975" s="2"/>
      <c r="K1975" s="26"/>
      <c r="L1975" s="26"/>
    </row>
    <row r="1976" spans="1:12" x14ac:dyDescent="0.3">
      <c r="A1976" s="2"/>
      <c r="D1976" s="2" t="s">
        <v>10</v>
      </c>
      <c r="E1976" s="8">
        <v>1</v>
      </c>
      <c r="F1976" s="7">
        <v>9000</v>
      </c>
      <c r="G1976" s="7">
        <f t="shared" si="265"/>
        <v>9000</v>
      </c>
      <c r="H1976" s="26"/>
      <c r="I1976" s="26">
        <f>G1976</f>
        <v>9000</v>
      </c>
      <c r="J1976" s="2"/>
      <c r="K1976" s="26"/>
      <c r="L1976" s="26"/>
    </row>
    <row r="1977" spans="1:12" ht="15" thickBot="1" x14ac:dyDescent="0.35">
      <c r="A1977" s="2"/>
      <c r="D1977" s="24" t="s">
        <v>0</v>
      </c>
      <c r="E1977" s="8"/>
      <c r="F1977" s="7"/>
      <c r="G1977" s="23">
        <f>G1972+G1973+G1974+G1975+G1976</f>
        <v>28700</v>
      </c>
      <c r="H1977" s="26"/>
      <c r="I1977" s="21">
        <f>I1970+I1971+I1972+I1973+I1974+I1975+I1976</f>
        <v>63200</v>
      </c>
      <c r="J1977" s="2"/>
      <c r="K1977" s="26"/>
      <c r="L1977" s="21">
        <f>I1977</f>
        <v>63200</v>
      </c>
    </row>
    <row r="1978" spans="1:12" ht="15" thickTop="1" x14ac:dyDescent="0.3">
      <c r="A1978" s="2"/>
      <c r="B1978" s="17"/>
      <c r="C1978" s="17"/>
      <c r="D1978" s="17"/>
      <c r="E1978" s="19"/>
      <c r="F1978" s="18"/>
      <c r="G1978" s="18"/>
      <c r="H1978" s="16"/>
      <c r="I1978" s="16"/>
      <c r="J1978" s="17"/>
      <c r="K1978" s="16"/>
      <c r="L1978" s="16"/>
    </row>
    <row r="1979" spans="1:12" x14ac:dyDescent="0.3">
      <c r="A1979" s="2"/>
      <c r="C1979" s="163"/>
      <c r="D1979" s="60" t="s">
        <v>2084</v>
      </c>
      <c r="H1979" s="26">
        <v>2000</v>
      </c>
      <c r="I1979" s="20">
        <f>H1979*6</f>
        <v>12000</v>
      </c>
      <c r="J1979" s="2"/>
      <c r="K1979" s="26"/>
      <c r="L1979" s="26"/>
    </row>
    <row r="1980" spans="1:12" x14ac:dyDescent="0.3">
      <c r="A1980" s="2"/>
      <c r="D1980" s="2" t="s">
        <v>16</v>
      </c>
      <c r="E1980" s="8">
        <v>1</v>
      </c>
      <c r="F1980" s="7">
        <v>1500</v>
      </c>
      <c r="G1980" s="7">
        <f t="shared" ref="G1980:G1985" si="266">E1980*F1980</f>
        <v>1500</v>
      </c>
      <c r="H1980" s="26"/>
      <c r="I1980" s="26">
        <f>G1980*6</f>
        <v>9000</v>
      </c>
      <c r="J1980" s="2"/>
      <c r="K1980" s="26"/>
      <c r="L1980" s="26"/>
    </row>
    <row r="1981" spans="1:12" x14ac:dyDescent="0.3">
      <c r="A1981" s="2"/>
      <c r="C1981" s="46"/>
      <c r="D1981" s="2" t="s">
        <v>15</v>
      </c>
      <c r="E1981" s="8">
        <v>1</v>
      </c>
      <c r="F1981" s="7">
        <v>500</v>
      </c>
      <c r="G1981" s="7">
        <f t="shared" si="266"/>
        <v>500</v>
      </c>
      <c r="H1981" s="26"/>
      <c r="I1981" s="26">
        <f>G1981*6</f>
        <v>3000</v>
      </c>
      <c r="J1981" s="2"/>
      <c r="K1981" s="26"/>
      <c r="L1981" s="26"/>
    </row>
    <row r="1982" spans="1:12" x14ac:dyDescent="0.3">
      <c r="A1982" s="2"/>
      <c r="C1982" s="46"/>
      <c r="D1982" s="2" t="s">
        <v>56</v>
      </c>
      <c r="E1982" s="8">
        <v>1</v>
      </c>
      <c r="F1982" s="7">
        <v>200</v>
      </c>
      <c r="G1982" s="7">
        <f t="shared" si="266"/>
        <v>200</v>
      </c>
      <c r="H1982" s="2"/>
      <c r="I1982" s="26">
        <f>G1982*6</f>
        <v>1200</v>
      </c>
      <c r="J1982" s="2"/>
      <c r="K1982" s="26"/>
      <c r="L1982" s="26"/>
    </row>
    <row r="1983" spans="1:12" x14ac:dyDescent="0.3">
      <c r="A1983" s="2"/>
      <c r="C1983" s="46"/>
      <c r="D1983" s="2" t="s">
        <v>3</v>
      </c>
      <c r="E1983" s="8">
        <v>1</v>
      </c>
      <c r="F1983" s="7">
        <v>2000</v>
      </c>
      <c r="G1983" s="7">
        <f t="shared" si="266"/>
        <v>2000</v>
      </c>
      <c r="H1983" s="26"/>
      <c r="I1983" s="26">
        <f>G1983*6</f>
        <v>12000</v>
      </c>
      <c r="J1983" s="2"/>
      <c r="K1983" s="26"/>
      <c r="L1983" s="26"/>
    </row>
    <row r="1984" spans="1:12" x14ac:dyDescent="0.3">
      <c r="A1984" s="2"/>
      <c r="D1984" s="2" t="s">
        <v>14</v>
      </c>
      <c r="E1984" s="8">
        <v>1</v>
      </c>
      <c r="F1984" s="7">
        <v>17000</v>
      </c>
      <c r="G1984" s="7">
        <f t="shared" si="266"/>
        <v>17000</v>
      </c>
      <c r="H1984" s="26"/>
      <c r="I1984" s="26">
        <f>G1984</f>
        <v>17000</v>
      </c>
      <c r="J1984" s="2"/>
      <c r="K1984" s="26"/>
      <c r="L1984" s="26"/>
    </row>
    <row r="1985" spans="1:12" x14ac:dyDescent="0.3">
      <c r="A1985" s="2"/>
      <c r="D1985" s="2" t="s">
        <v>10</v>
      </c>
      <c r="E1985" s="8">
        <v>1</v>
      </c>
      <c r="F1985" s="7">
        <v>9000</v>
      </c>
      <c r="G1985" s="7">
        <f t="shared" si="266"/>
        <v>9000</v>
      </c>
      <c r="H1985" s="26"/>
      <c r="I1985" s="26">
        <f>G1985</f>
        <v>9000</v>
      </c>
      <c r="J1985" s="2"/>
      <c r="K1985" s="26"/>
      <c r="L1985" s="26"/>
    </row>
    <row r="1986" spans="1:12" ht="15" thickBot="1" x14ac:dyDescent="0.35">
      <c r="A1986" s="2"/>
      <c r="D1986" s="24" t="s">
        <v>0</v>
      </c>
      <c r="E1986" s="8"/>
      <c r="F1986" s="7"/>
      <c r="G1986" s="23">
        <f>G1981+G1982+G1983+G1984+G1985</f>
        <v>28700</v>
      </c>
      <c r="H1986" s="26"/>
      <c r="I1986" s="21">
        <f>I1979+I1980+I1981+I1982+I1983+I1984+I1985</f>
        <v>63200</v>
      </c>
      <c r="J1986" s="2"/>
      <c r="K1986" s="26"/>
      <c r="L1986" s="21">
        <f>I1986</f>
        <v>63200</v>
      </c>
    </row>
    <row r="1987" spans="1:12" ht="15" thickTop="1" x14ac:dyDescent="0.3">
      <c r="A1987" s="2"/>
      <c r="B1987" s="17"/>
      <c r="C1987" s="17"/>
      <c r="D1987" s="17"/>
      <c r="E1987" s="19"/>
      <c r="F1987" s="18"/>
      <c r="G1987" s="18"/>
      <c r="H1987" s="16"/>
      <c r="I1987" s="16"/>
      <c r="J1987" s="17"/>
      <c r="K1987" s="16"/>
      <c r="L1987" s="16"/>
    </row>
    <row r="1988" spans="1:12" x14ac:dyDescent="0.3">
      <c r="A1988" s="2"/>
      <c r="C1988" s="163"/>
      <c r="D1988" s="60" t="s">
        <v>2085</v>
      </c>
      <c r="H1988" s="26">
        <v>2000</v>
      </c>
      <c r="I1988" s="20">
        <f>H1988*6</f>
        <v>12000</v>
      </c>
      <c r="J1988" s="2"/>
      <c r="K1988" s="26"/>
      <c r="L1988" s="26"/>
    </row>
    <row r="1989" spans="1:12" x14ac:dyDescent="0.3">
      <c r="A1989" s="2"/>
      <c r="D1989" s="2" t="s">
        <v>16</v>
      </c>
      <c r="E1989" s="8">
        <v>1</v>
      </c>
      <c r="F1989" s="7">
        <v>1500</v>
      </c>
      <c r="G1989" s="7">
        <f t="shared" ref="G1989:G1994" si="267">E1989*F1989</f>
        <v>1500</v>
      </c>
      <c r="H1989" s="26"/>
      <c r="I1989" s="26">
        <f>G1989*6</f>
        <v>9000</v>
      </c>
      <c r="J1989" s="2"/>
      <c r="K1989" s="26"/>
      <c r="L1989" s="26"/>
    </row>
    <row r="1990" spans="1:12" x14ac:dyDescent="0.3">
      <c r="A1990" s="2"/>
      <c r="C1990" s="46"/>
      <c r="D1990" s="2" t="s">
        <v>15</v>
      </c>
      <c r="E1990" s="8">
        <v>1</v>
      </c>
      <c r="F1990" s="7">
        <v>500</v>
      </c>
      <c r="G1990" s="7">
        <f t="shared" si="267"/>
        <v>500</v>
      </c>
      <c r="H1990" s="26"/>
      <c r="I1990" s="26">
        <f>G1990*6</f>
        <v>3000</v>
      </c>
      <c r="J1990" s="2"/>
      <c r="K1990" s="26"/>
      <c r="L1990" s="26"/>
    </row>
    <row r="1991" spans="1:12" x14ac:dyDescent="0.3">
      <c r="A1991" s="2"/>
      <c r="C1991" s="46"/>
      <c r="D1991" s="2" t="s">
        <v>56</v>
      </c>
      <c r="E1991" s="8">
        <v>1</v>
      </c>
      <c r="F1991" s="7">
        <v>200</v>
      </c>
      <c r="G1991" s="7">
        <f t="shared" si="267"/>
        <v>200</v>
      </c>
      <c r="H1991" s="2"/>
      <c r="I1991" s="26">
        <f>G1991*6</f>
        <v>1200</v>
      </c>
      <c r="J1991" s="2"/>
      <c r="K1991" s="26"/>
      <c r="L1991" s="26"/>
    </row>
    <row r="1992" spans="1:12" x14ac:dyDescent="0.3">
      <c r="A1992" s="2"/>
      <c r="C1992" s="46"/>
      <c r="D1992" s="2" t="s">
        <v>3</v>
      </c>
      <c r="E1992" s="8">
        <v>1</v>
      </c>
      <c r="F1992" s="7">
        <v>2000</v>
      </c>
      <c r="G1992" s="7">
        <f t="shared" si="267"/>
        <v>2000</v>
      </c>
      <c r="H1992" s="26"/>
      <c r="I1992" s="26">
        <f>G1992*6</f>
        <v>12000</v>
      </c>
      <c r="J1992" s="2"/>
      <c r="K1992" s="26"/>
      <c r="L1992" s="26"/>
    </row>
    <row r="1993" spans="1:12" x14ac:dyDescent="0.3">
      <c r="A1993" s="2"/>
      <c r="D1993" s="2" t="s">
        <v>14</v>
      </c>
      <c r="E1993" s="8">
        <v>1</v>
      </c>
      <c r="F1993" s="7">
        <v>17000</v>
      </c>
      <c r="G1993" s="7">
        <f t="shared" si="267"/>
        <v>17000</v>
      </c>
      <c r="H1993" s="26"/>
      <c r="I1993" s="26">
        <f>G1993</f>
        <v>17000</v>
      </c>
      <c r="J1993" s="2"/>
      <c r="K1993" s="26"/>
      <c r="L1993" s="26"/>
    </row>
    <row r="1994" spans="1:12" x14ac:dyDescent="0.3">
      <c r="A1994" s="2"/>
      <c r="D1994" s="2" t="s">
        <v>10</v>
      </c>
      <c r="E1994" s="8">
        <v>1</v>
      </c>
      <c r="F1994" s="7">
        <v>9000</v>
      </c>
      <c r="G1994" s="7">
        <f t="shared" si="267"/>
        <v>9000</v>
      </c>
      <c r="H1994" s="26"/>
      <c r="I1994" s="26">
        <f>G1994</f>
        <v>9000</v>
      </c>
      <c r="J1994" s="2"/>
      <c r="K1994" s="26"/>
      <c r="L1994" s="26"/>
    </row>
    <row r="1995" spans="1:12" ht="15" thickBot="1" x14ac:dyDescent="0.35">
      <c r="A1995" s="2"/>
      <c r="D1995" s="24" t="s">
        <v>0</v>
      </c>
      <c r="E1995" s="8"/>
      <c r="F1995" s="7"/>
      <c r="G1995" s="23">
        <f>G1990+G1991+G1992+G1993+G1994</f>
        <v>28700</v>
      </c>
      <c r="H1995" s="26"/>
      <c r="I1995" s="21">
        <f>I1988+I1989+I1990+I1991+I1992+I1993+I1994</f>
        <v>63200</v>
      </c>
      <c r="J1995" s="2"/>
      <c r="K1995" s="26"/>
      <c r="L1995" s="21">
        <f>I1995</f>
        <v>63200</v>
      </c>
    </row>
    <row r="1996" spans="1:12" ht="15" thickTop="1" x14ac:dyDescent="0.3">
      <c r="A1996" s="2"/>
      <c r="B1996" s="17"/>
      <c r="C1996" s="17"/>
      <c r="D1996" s="17"/>
      <c r="E1996" s="19"/>
      <c r="F1996" s="18"/>
      <c r="G1996" s="18"/>
      <c r="H1996" s="16"/>
      <c r="I1996" s="16"/>
      <c r="J1996" s="17"/>
      <c r="K1996" s="16"/>
      <c r="L1996" s="16"/>
    </row>
    <row r="1997" spans="1:12" x14ac:dyDescent="0.3">
      <c r="A1997" s="2"/>
      <c r="C1997" s="163"/>
      <c r="D1997" s="60" t="s">
        <v>2086</v>
      </c>
      <c r="H1997" s="26">
        <v>2000</v>
      </c>
      <c r="I1997" s="20">
        <f>H1997*6</f>
        <v>12000</v>
      </c>
      <c r="J1997" s="2"/>
      <c r="K1997" s="26"/>
      <c r="L1997" s="26"/>
    </row>
    <row r="1998" spans="1:12" x14ac:dyDescent="0.3">
      <c r="A1998" s="2"/>
      <c r="D1998" s="2" t="s">
        <v>16</v>
      </c>
      <c r="E1998" s="8">
        <v>1</v>
      </c>
      <c r="F1998" s="7">
        <v>1500</v>
      </c>
      <c r="G1998" s="7">
        <f t="shared" ref="G1998:G2003" si="268">E1998*F1998</f>
        <v>1500</v>
      </c>
      <c r="H1998" s="26"/>
      <c r="I1998" s="26">
        <f>G1998*6</f>
        <v>9000</v>
      </c>
      <c r="J1998" s="2"/>
      <c r="K1998" s="26"/>
      <c r="L1998" s="26"/>
    </row>
    <row r="1999" spans="1:12" x14ac:dyDescent="0.3">
      <c r="A1999" s="2"/>
      <c r="C1999" s="46"/>
      <c r="D1999" s="2" t="s">
        <v>15</v>
      </c>
      <c r="E1999" s="8">
        <v>1</v>
      </c>
      <c r="F1999" s="7">
        <v>500</v>
      </c>
      <c r="G1999" s="7">
        <f t="shared" si="268"/>
        <v>500</v>
      </c>
      <c r="H1999" s="26"/>
      <c r="I1999" s="26">
        <f>G1999*6</f>
        <v>3000</v>
      </c>
      <c r="J1999" s="2"/>
      <c r="K1999" s="26"/>
      <c r="L1999" s="26"/>
    </row>
    <row r="2000" spans="1:12" x14ac:dyDescent="0.3">
      <c r="A2000" s="2"/>
      <c r="C2000" s="46"/>
      <c r="D2000" s="2" t="s">
        <v>56</v>
      </c>
      <c r="E2000" s="8">
        <v>1</v>
      </c>
      <c r="F2000" s="7">
        <v>200</v>
      </c>
      <c r="G2000" s="7">
        <f t="shared" si="268"/>
        <v>200</v>
      </c>
      <c r="H2000" s="2"/>
      <c r="I2000" s="26">
        <f>G2000*6</f>
        <v>1200</v>
      </c>
      <c r="J2000" s="2"/>
      <c r="K2000" s="26"/>
      <c r="L2000" s="26"/>
    </row>
    <row r="2001" spans="1:12" x14ac:dyDescent="0.3">
      <c r="A2001" s="2"/>
      <c r="C2001" s="46"/>
      <c r="D2001" s="2" t="s">
        <v>3</v>
      </c>
      <c r="E2001" s="8">
        <v>1</v>
      </c>
      <c r="F2001" s="7">
        <v>2000</v>
      </c>
      <c r="G2001" s="7">
        <f t="shared" si="268"/>
        <v>2000</v>
      </c>
      <c r="H2001" s="26"/>
      <c r="I2001" s="26">
        <f>G2001*6</f>
        <v>12000</v>
      </c>
      <c r="J2001" s="2"/>
      <c r="K2001" s="26"/>
      <c r="L2001" s="26"/>
    </row>
    <row r="2002" spans="1:12" x14ac:dyDescent="0.3">
      <c r="A2002" s="2"/>
      <c r="D2002" s="2" t="s">
        <v>14</v>
      </c>
      <c r="E2002" s="8">
        <v>1</v>
      </c>
      <c r="F2002" s="7">
        <v>17000</v>
      </c>
      <c r="G2002" s="7">
        <f t="shared" si="268"/>
        <v>17000</v>
      </c>
      <c r="H2002" s="26"/>
      <c r="I2002" s="26">
        <f>G2002</f>
        <v>17000</v>
      </c>
      <c r="J2002" s="2"/>
      <c r="K2002" s="26"/>
      <c r="L2002" s="26"/>
    </row>
    <row r="2003" spans="1:12" x14ac:dyDescent="0.3">
      <c r="A2003" s="2"/>
      <c r="D2003" s="2" t="s">
        <v>10</v>
      </c>
      <c r="E2003" s="8">
        <v>1</v>
      </c>
      <c r="F2003" s="7">
        <v>9000</v>
      </c>
      <c r="G2003" s="7">
        <f t="shared" si="268"/>
        <v>9000</v>
      </c>
      <c r="H2003" s="26"/>
      <c r="I2003" s="26">
        <f>G2003</f>
        <v>9000</v>
      </c>
      <c r="J2003" s="2"/>
      <c r="K2003" s="26"/>
      <c r="L2003" s="26"/>
    </row>
    <row r="2004" spans="1:12" ht="15" thickBot="1" x14ac:dyDescent="0.35">
      <c r="A2004" s="2"/>
      <c r="D2004" s="24" t="s">
        <v>0</v>
      </c>
      <c r="E2004" s="8"/>
      <c r="F2004" s="7"/>
      <c r="G2004" s="23">
        <f>G1999+G2000+G2001+G2002+G2003</f>
        <v>28700</v>
      </c>
      <c r="H2004" s="26"/>
      <c r="I2004" s="21">
        <f>I1997+I1998+I1999+I2000+I2001+I2002+I2003</f>
        <v>63200</v>
      </c>
      <c r="J2004" s="2"/>
      <c r="K2004" s="26"/>
      <c r="L2004" s="21">
        <f>I2004</f>
        <v>63200</v>
      </c>
    </row>
    <row r="2005" spans="1:12" ht="15" thickTop="1" x14ac:dyDescent="0.3">
      <c r="A2005" s="2"/>
      <c r="B2005" s="17"/>
      <c r="C2005" s="17"/>
      <c r="D2005" s="17"/>
      <c r="E2005" s="19"/>
      <c r="F2005" s="18"/>
      <c r="G2005" s="18"/>
      <c r="H2005" s="16"/>
      <c r="I2005" s="16"/>
      <c r="J2005" s="17"/>
      <c r="K2005" s="16"/>
      <c r="L2005" s="16"/>
    </row>
    <row r="2006" spans="1:12" x14ac:dyDescent="0.3">
      <c r="A2006" s="2"/>
      <c r="C2006" s="163"/>
      <c r="D2006" s="60" t="s">
        <v>2087</v>
      </c>
      <c r="H2006" s="26">
        <v>2000</v>
      </c>
      <c r="I2006" s="20">
        <f>H2006*6</f>
        <v>12000</v>
      </c>
      <c r="J2006" s="2"/>
      <c r="K2006" s="26"/>
      <c r="L2006" s="26"/>
    </row>
    <row r="2007" spans="1:12" x14ac:dyDescent="0.3">
      <c r="A2007" s="2"/>
      <c r="D2007" s="2" t="s">
        <v>16</v>
      </c>
      <c r="E2007" s="8">
        <v>1</v>
      </c>
      <c r="F2007" s="7">
        <v>1500</v>
      </c>
      <c r="G2007" s="7">
        <f t="shared" ref="G2007:G2012" si="269">E2007*F2007</f>
        <v>1500</v>
      </c>
      <c r="H2007" s="26"/>
      <c r="I2007" s="26">
        <f>G2007*6</f>
        <v>9000</v>
      </c>
      <c r="J2007" s="2"/>
      <c r="K2007" s="26"/>
      <c r="L2007" s="26"/>
    </row>
    <row r="2008" spans="1:12" x14ac:dyDescent="0.3">
      <c r="A2008" s="2"/>
      <c r="C2008" s="46"/>
      <c r="D2008" s="2" t="s">
        <v>15</v>
      </c>
      <c r="E2008" s="8">
        <v>1</v>
      </c>
      <c r="F2008" s="7">
        <v>500</v>
      </c>
      <c r="G2008" s="7">
        <f t="shared" si="269"/>
        <v>500</v>
      </c>
      <c r="H2008" s="26"/>
      <c r="I2008" s="26">
        <f>G2008*6</f>
        <v>3000</v>
      </c>
      <c r="J2008" s="2"/>
      <c r="K2008" s="26"/>
      <c r="L2008" s="26"/>
    </row>
    <row r="2009" spans="1:12" x14ac:dyDescent="0.3">
      <c r="A2009" s="2"/>
      <c r="C2009" s="46"/>
      <c r="D2009" s="2" t="s">
        <v>56</v>
      </c>
      <c r="E2009" s="8">
        <v>1</v>
      </c>
      <c r="F2009" s="7">
        <v>200</v>
      </c>
      <c r="G2009" s="7">
        <f t="shared" si="269"/>
        <v>200</v>
      </c>
      <c r="H2009" s="2"/>
      <c r="I2009" s="26">
        <f>G2009*6</f>
        <v>1200</v>
      </c>
      <c r="J2009" s="2"/>
      <c r="K2009" s="26"/>
      <c r="L2009" s="26"/>
    </row>
    <row r="2010" spans="1:12" x14ac:dyDescent="0.3">
      <c r="A2010" s="2"/>
      <c r="C2010" s="46"/>
      <c r="D2010" s="2" t="s">
        <v>3</v>
      </c>
      <c r="E2010" s="8">
        <v>1</v>
      </c>
      <c r="F2010" s="7">
        <v>2000</v>
      </c>
      <c r="G2010" s="7">
        <f t="shared" si="269"/>
        <v>2000</v>
      </c>
      <c r="H2010" s="26"/>
      <c r="I2010" s="26">
        <f>G2010*6</f>
        <v>12000</v>
      </c>
      <c r="J2010" s="2"/>
      <c r="K2010" s="26"/>
      <c r="L2010" s="26"/>
    </row>
    <row r="2011" spans="1:12" x14ac:dyDescent="0.3">
      <c r="A2011" s="2"/>
      <c r="D2011" s="2" t="s">
        <v>14</v>
      </c>
      <c r="E2011" s="8">
        <v>1</v>
      </c>
      <c r="F2011" s="7">
        <v>17000</v>
      </c>
      <c r="G2011" s="7">
        <f t="shared" si="269"/>
        <v>17000</v>
      </c>
      <c r="H2011" s="26"/>
      <c r="I2011" s="26">
        <f>G2011</f>
        <v>17000</v>
      </c>
      <c r="J2011" s="2"/>
      <c r="K2011" s="26"/>
      <c r="L2011" s="26"/>
    </row>
    <row r="2012" spans="1:12" x14ac:dyDescent="0.3">
      <c r="A2012" s="2"/>
      <c r="D2012" s="2" t="s">
        <v>10</v>
      </c>
      <c r="E2012" s="8">
        <v>1</v>
      </c>
      <c r="F2012" s="7">
        <v>9000</v>
      </c>
      <c r="G2012" s="7">
        <f t="shared" si="269"/>
        <v>9000</v>
      </c>
      <c r="H2012" s="26"/>
      <c r="I2012" s="26">
        <f>G2012</f>
        <v>9000</v>
      </c>
      <c r="J2012" s="2"/>
      <c r="K2012" s="26"/>
      <c r="L2012" s="26"/>
    </row>
    <row r="2013" spans="1:12" ht="15" thickBot="1" x14ac:dyDescent="0.35">
      <c r="A2013" s="2"/>
      <c r="D2013" s="24" t="s">
        <v>0</v>
      </c>
      <c r="E2013" s="8"/>
      <c r="F2013" s="7"/>
      <c r="G2013" s="23">
        <f>G2008+G2009+G2010+G2011+G2012</f>
        <v>28700</v>
      </c>
      <c r="H2013" s="26"/>
      <c r="I2013" s="21">
        <f>I2006+I2007+I2008+I2009+I2010+I2011+I2012</f>
        <v>63200</v>
      </c>
      <c r="J2013" s="2"/>
      <c r="K2013" s="26"/>
      <c r="L2013" s="21">
        <f>I2013</f>
        <v>63200</v>
      </c>
    </row>
    <row r="2014" spans="1:12" ht="15" thickTop="1" x14ac:dyDescent="0.3">
      <c r="A2014" s="2"/>
      <c r="B2014" s="17"/>
      <c r="C2014" s="17"/>
      <c r="D2014" s="17"/>
      <c r="E2014" s="19"/>
      <c r="F2014" s="18"/>
      <c r="G2014" s="18"/>
      <c r="H2014" s="16"/>
      <c r="I2014" s="16"/>
      <c r="J2014" s="17"/>
      <c r="K2014" s="16"/>
      <c r="L2014" s="16"/>
    </row>
    <row r="2015" spans="1:12" x14ac:dyDescent="0.3">
      <c r="A2015" s="2"/>
      <c r="C2015" s="163"/>
      <c r="D2015" s="60" t="s">
        <v>2088</v>
      </c>
      <c r="H2015" s="26">
        <v>2000</v>
      </c>
      <c r="I2015" s="20">
        <f>H2015*6</f>
        <v>12000</v>
      </c>
      <c r="J2015" s="2"/>
      <c r="K2015" s="26"/>
      <c r="L2015" s="26"/>
    </row>
    <row r="2016" spans="1:12" x14ac:dyDescent="0.3">
      <c r="A2016" s="2"/>
      <c r="D2016" s="2" t="s">
        <v>16</v>
      </c>
      <c r="E2016" s="8">
        <v>1</v>
      </c>
      <c r="F2016" s="7">
        <v>1500</v>
      </c>
      <c r="G2016" s="7">
        <f t="shared" ref="G2016:G2021" si="270">E2016*F2016</f>
        <v>1500</v>
      </c>
      <c r="H2016" s="26"/>
      <c r="I2016" s="26">
        <f>G2016*6</f>
        <v>9000</v>
      </c>
      <c r="J2016" s="2"/>
      <c r="K2016" s="26"/>
      <c r="L2016" s="26"/>
    </row>
    <row r="2017" spans="1:12" x14ac:dyDescent="0.3">
      <c r="A2017" s="2"/>
      <c r="C2017" s="46"/>
      <c r="D2017" s="2" t="s">
        <v>15</v>
      </c>
      <c r="E2017" s="8">
        <v>1</v>
      </c>
      <c r="F2017" s="7">
        <v>500</v>
      </c>
      <c r="G2017" s="7">
        <f t="shared" si="270"/>
        <v>500</v>
      </c>
      <c r="H2017" s="26"/>
      <c r="I2017" s="26">
        <f>G2017*6</f>
        <v>3000</v>
      </c>
      <c r="J2017" s="2"/>
      <c r="K2017" s="26"/>
      <c r="L2017" s="26"/>
    </row>
    <row r="2018" spans="1:12" x14ac:dyDescent="0.3">
      <c r="A2018" s="2"/>
      <c r="C2018" s="46"/>
      <c r="D2018" s="2" t="s">
        <v>56</v>
      </c>
      <c r="E2018" s="8">
        <v>1</v>
      </c>
      <c r="F2018" s="7">
        <v>200</v>
      </c>
      <c r="G2018" s="7">
        <f t="shared" si="270"/>
        <v>200</v>
      </c>
      <c r="H2018" s="2"/>
      <c r="I2018" s="26">
        <f>G2018*6</f>
        <v>1200</v>
      </c>
      <c r="J2018" s="2"/>
      <c r="K2018" s="26"/>
      <c r="L2018" s="26"/>
    </row>
    <row r="2019" spans="1:12" x14ac:dyDescent="0.3">
      <c r="A2019" s="2"/>
      <c r="C2019" s="46"/>
      <c r="D2019" s="2" t="s">
        <v>3</v>
      </c>
      <c r="E2019" s="8">
        <v>1</v>
      </c>
      <c r="F2019" s="7">
        <v>2000</v>
      </c>
      <c r="G2019" s="7">
        <f t="shared" si="270"/>
        <v>2000</v>
      </c>
      <c r="H2019" s="26"/>
      <c r="I2019" s="26">
        <f>G2019*6</f>
        <v>12000</v>
      </c>
      <c r="J2019" s="2"/>
      <c r="K2019" s="26"/>
      <c r="L2019" s="26"/>
    </row>
    <row r="2020" spans="1:12" x14ac:dyDescent="0.3">
      <c r="A2020" s="2"/>
      <c r="D2020" s="2" t="s">
        <v>14</v>
      </c>
      <c r="E2020" s="8">
        <v>1</v>
      </c>
      <c r="F2020" s="7">
        <v>17000</v>
      </c>
      <c r="G2020" s="7">
        <f t="shared" si="270"/>
        <v>17000</v>
      </c>
      <c r="H2020" s="26"/>
      <c r="I2020" s="26">
        <f>G2020</f>
        <v>17000</v>
      </c>
      <c r="J2020" s="2"/>
      <c r="K2020" s="26"/>
      <c r="L2020" s="26"/>
    </row>
    <row r="2021" spans="1:12" x14ac:dyDescent="0.3">
      <c r="A2021" s="2"/>
      <c r="D2021" s="2" t="s">
        <v>10</v>
      </c>
      <c r="E2021" s="8">
        <v>1</v>
      </c>
      <c r="F2021" s="7">
        <v>9000</v>
      </c>
      <c r="G2021" s="7">
        <f t="shared" si="270"/>
        <v>9000</v>
      </c>
      <c r="H2021" s="26"/>
      <c r="I2021" s="26">
        <f>G2021</f>
        <v>9000</v>
      </c>
      <c r="J2021" s="2"/>
      <c r="K2021" s="26"/>
      <c r="L2021" s="26"/>
    </row>
    <row r="2022" spans="1:12" ht="15" thickBot="1" x14ac:dyDescent="0.35">
      <c r="A2022" s="2"/>
      <c r="D2022" s="24" t="s">
        <v>0</v>
      </c>
      <c r="E2022" s="8"/>
      <c r="F2022" s="7"/>
      <c r="G2022" s="23">
        <f>G2017+G2018+G2019+G2020+G2021</f>
        <v>28700</v>
      </c>
      <c r="H2022" s="26"/>
      <c r="I2022" s="21">
        <f>I2015+I2016+I2017+I2018+I2019+I2020+I2021</f>
        <v>63200</v>
      </c>
      <c r="J2022" s="2"/>
      <c r="K2022" s="26"/>
      <c r="L2022" s="21">
        <f>I2022</f>
        <v>63200</v>
      </c>
    </row>
    <row r="2023" spans="1:12" ht="15" thickTop="1" x14ac:dyDescent="0.3">
      <c r="A2023" s="2"/>
      <c r="B2023" s="17"/>
      <c r="C2023" s="17"/>
      <c r="D2023" s="17"/>
      <c r="E2023" s="19"/>
      <c r="F2023" s="18"/>
      <c r="G2023" s="18"/>
      <c r="H2023" s="16"/>
      <c r="I2023" s="16"/>
      <c r="J2023" s="17"/>
      <c r="K2023" s="16"/>
      <c r="L2023" s="16"/>
    </row>
    <row r="2024" spans="1:12" x14ac:dyDescent="0.3">
      <c r="A2024" s="2"/>
      <c r="C2024" s="163"/>
      <c r="D2024" s="60" t="s">
        <v>2089</v>
      </c>
      <c r="H2024" s="26">
        <v>2000</v>
      </c>
      <c r="I2024" s="20">
        <f>H2024*6</f>
        <v>12000</v>
      </c>
      <c r="J2024" s="2"/>
      <c r="K2024" s="26"/>
      <c r="L2024" s="26"/>
    </row>
    <row r="2025" spans="1:12" x14ac:dyDescent="0.3">
      <c r="A2025" s="2"/>
      <c r="D2025" s="2" t="s">
        <v>16</v>
      </c>
      <c r="E2025" s="8">
        <v>1</v>
      </c>
      <c r="F2025" s="7">
        <v>1500</v>
      </c>
      <c r="G2025" s="7">
        <f t="shared" ref="G2025:G2030" si="271">E2025*F2025</f>
        <v>1500</v>
      </c>
      <c r="H2025" s="26"/>
      <c r="I2025" s="26">
        <f>G2025*6</f>
        <v>9000</v>
      </c>
      <c r="J2025" s="2"/>
      <c r="K2025" s="26"/>
      <c r="L2025" s="26"/>
    </row>
    <row r="2026" spans="1:12" x14ac:dyDescent="0.3">
      <c r="A2026" s="2"/>
      <c r="C2026" s="46"/>
      <c r="D2026" s="2" t="s">
        <v>15</v>
      </c>
      <c r="E2026" s="8">
        <v>1</v>
      </c>
      <c r="F2026" s="7">
        <v>500</v>
      </c>
      <c r="G2026" s="7">
        <f t="shared" si="271"/>
        <v>500</v>
      </c>
      <c r="H2026" s="26"/>
      <c r="I2026" s="26">
        <f>G2026*6</f>
        <v>3000</v>
      </c>
      <c r="J2026" s="2"/>
      <c r="K2026" s="26"/>
      <c r="L2026" s="26"/>
    </row>
    <row r="2027" spans="1:12" x14ac:dyDescent="0.3">
      <c r="A2027" s="2"/>
      <c r="C2027" s="46"/>
      <c r="D2027" s="2" t="s">
        <v>56</v>
      </c>
      <c r="E2027" s="8">
        <v>1</v>
      </c>
      <c r="F2027" s="7">
        <v>200</v>
      </c>
      <c r="G2027" s="7">
        <f t="shared" si="271"/>
        <v>200</v>
      </c>
      <c r="H2027" s="2"/>
      <c r="I2027" s="26">
        <f>G2027*6</f>
        <v>1200</v>
      </c>
      <c r="J2027" s="2"/>
      <c r="K2027" s="26"/>
      <c r="L2027" s="26"/>
    </row>
    <row r="2028" spans="1:12" x14ac:dyDescent="0.3">
      <c r="A2028" s="2"/>
      <c r="C2028" s="46"/>
      <c r="D2028" s="2" t="s">
        <v>3</v>
      </c>
      <c r="E2028" s="8">
        <v>1</v>
      </c>
      <c r="F2028" s="7">
        <v>2000</v>
      </c>
      <c r="G2028" s="7">
        <f t="shared" si="271"/>
        <v>2000</v>
      </c>
      <c r="H2028" s="26"/>
      <c r="I2028" s="26">
        <f>G2028*6</f>
        <v>12000</v>
      </c>
      <c r="J2028" s="2"/>
      <c r="K2028" s="26"/>
      <c r="L2028" s="26"/>
    </row>
    <row r="2029" spans="1:12" x14ac:dyDescent="0.3">
      <c r="A2029" s="2"/>
      <c r="D2029" s="2" t="s">
        <v>14</v>
      </c>
      <c r="E2029" s="8">
        <v>1</v>
      </c>
      <c r="F2029" s="7">
        <v>17000</v>
      </c>
      <c r="G2029" s="7">
        <f t="shared" si="271"/>
        <v>17000</v>
      </c>
      <c r="H2029" s="26"/>
      <c r="I2029" s="26">
        <f>G2029</f>
        <v>17000</v>
      </c>
      <c r="J2029" s="2"/>
      <c r="K2029" s="26"/>
      <c r="L2029" s="26"/>
    </row>
    <row r="2030" spans="1:12" x14ac:dyDescent="0.3">
      <c r="A2030" s="2"/>
      <c r="D2030" s="2" t="s">
        <v>10</v>
      </c>
      <c r="E2030" s="8">
        <v>1</v>
      </c>
      <c r="F2030" s="7">
        <v>9000</v>
      </c>
      <c r="G2030" s="7">
        <f t="shared" si="271"/>
        <v>9000</v>
      </c>
      <c r="H2030" s="26"/>
      <c r="I2030" s="26">
        <f>G2030</f>
        <v>9000</v>
      </c>
      <c r="J2030" s="2"/>
      <c r="K2030" s="26"/>
      <c r="L2030" s="26"/>
    </row>
    <row r="2031" spans="1:12" ht="15" thickBot="1" x14ac:dyDescent="0.35">
      <c r="A2031" s="2"/>
      <c r="D2031" s="24" t="s">
        <v>0</v>
      </c>
      <c r="E2031" s="8"/>
      <c r="F2031" s="7"/>
      <c r="G2031" s="23">
        <f>G2026+G2027+G2028+G2029+G2030</f>
        <v>28700</v>
      </c>
      <c r="H2031" s="26"/>
      <c r="I2031" s="21">
        <f>I2024+I2025+I2026+I2027+I2028+I2029+I2030</f>
        <v>63200</v>
      </c>
      <c r="J2031" s="2"/>
      <c r="K2031" s="26"/>
      <c r="L2031" s="21">
        <f>I2031</f>
        <v>63200</v>
      </c>
    </row>
    <row r="2032" spans="1:12" ht="15" thickTop="1" x14ac:dyDescent="0.3">
      <c r="A2032" s="2"/>
      <c r="B2032" s="17"/>
      <c r="C2032" s="17"/>
      <c r="D2032" s="17"/>
      <c r="E2032" s="19"/>
      <c r="F2032" s="18"/>
      <c r="G2032" s="18"/>
      <c r="H2032" s="16"/>
      <c r="I2032" s="16"/>
      <c r="J2032" s="17"/>
      <c r="K2032" s="16"/>
      <c r="L2032" s="16"/>
    </row>
    <row r="2033" spans="1:12" x14ac:dyDescent="0.3">
      <c r="A2033" s="2"/>
      <c r="C2033" s="163"/>
      <c r="D2033" s="60" t="s">
        <v>2090</v>
      </c>
      <c r="H2033" s="26">
        <v>2000</v>
      </c>
      <c r="I2033" s="20">
        <f>H2033*6</f>
        <v>12000</v>
      </c>
      <c r="J2033" s="2"/>
      <c r="K2033" s="26"/>
      <c r="L2033" s="26"/>
    </row>
    <row r="2034" spans="1:12" x14ac:dyDescent="0.3">
      <c r="A2034" s="2"/>
      <c r="D2034" s="2" t="s">
        <v>16</v>
      </c>
      <c r="E2034" s="8">
        <v>1</v>
      </c>
      <c r="F2034" s="7">
        <v>1500</v>
      </c>
      <c r="G2034" s="7">
        <f t="shared" ref="G2034:G2039" si="272">E2034*F2034</f>
        <v>1500</v>
      </c>
      <c r="H2034" s="26"/>
      <c r="I2034" s="26">
        <f>G2034*6</f>
        <v>9000</v>
      </c>
      <c r="J2034" s="2"/>
      <c r="K2034" s="26"/>
      <c r="L2034" s="26"/>
    </row>
    <row r="2035" spans="1:12" x14ac:dyDescent="0.3">
      <c r="A2035" s="2"/>
      <c r="C2035" s="46"/>
      <c r="D2035" s="2" t="s">
        <v>15</v>
      </c>
      <c r="E2035" s="8">
        <v>1</v>
      </c>
      <c r="F2035" s="7">
        <v>500</v>
      </c>
      <c r="G2035" s="7">
        <f t="shared" si="272"/>
        <v>500</v>
      </c>
      <c r="H2035" s="26"/>
      <c r="I2035" s="26">
        <f>G2035*6</f>
        <v>3000</v>
      </c>
      <c r="J2035" s="2"/>
      <c r="K2035" s="26"/>
      <c r="L2035" s="26"/>
    </row>
    <row r="2036" spans="1:12" x14ac:dyDescent="0.3">
      <c r="A2036" s="2"/>
      <c r="C2036" s="46"/>
      <c r="D2036" s="2" t="s">
        <v>56</v>
      </c>
      <c r="E2036" s="8">
        <v>1</v>
      </c>
      <c r="F2036" s="7">
        <v>200</v>
      </c>
      <c r="G2036" s="7">
        <f t="shared" si="272"/>
        <v>200</v>
      </c>
      <c r="H2036" s="2"/>
      <c r="I2036" s="26">
        <f>G2036*6</f>
        <v>1200</v>
      </c>
      <c r="J2036" s="2"/>
      <c r="K2036" s="26"/>
      <c r="L2036" s="26"/>
    </row>
    <row r="2037" spans="1:12" x14ac:dyDescent="0.3">
      <c r="A2037" s="2"/>
      <c r="C2037" s="46"/>
      <c r="D2037" s="2" t="s">
        <v>3</v>
      </c>
      <c r="E2037" s="8">
        <v>1</v>
      </c>
      <c r="F2037" s="7">
        <v>2000</v>
      </c>
      <c r="G2037" s="7">
        <f t="shared" si="272"/>
        <v>2000</v>
      </c>
      <c r="H2037" s="26"/>
      <c r="I2037" s="26">
        <f>G2037*6</f>
        <v>12000</v>
      </c>
      <c r="J2037" s="2"/>
      <c r="K2037" s="26"/>
      <c r="L2037" s="26"/>
    </row>
    <row r="2038" spans="1:12" x14ac:dyDescent="0.3">
      <c r="A2038" s="2"/>
      <c r="D2038" s="2" t="s">
        <v>14</v>
      </c>
      <c r="E2038" s="8">
        <v>1</v>
      </c>
      <c r="F2038" s="7">
        <v>17000</v>
      </c>
      <c r="G2038" s="7">
        <f t="shared" si="272"/>
        <v>17000</v>
      </c>
      <c r="H2038" s="26"/>
      <c r="I2038" s="26">
        <f>G2038</f>
        <v>17000</v>
      </c>
      <c r="J2038" s="2"/>
      <c r="K2038" s="26"/>
      <c r="L2038" s="26"/>
    </row>
    <row r="2039" spans="1:12" x14ac:dyDescent="0.3">
      <c r="A2039" s="2"/>
      <c r="D2039" s="2" t="s">
        <v>10</v>
      </c>
      <c r="E2039" s="8">
        <v>1</v>
      </c>
      <c r="F2039" s="7">
        <v>9000</v>
      </c>
      <c r="G2039" s="7">
        <f t="shared" si="272"/>
        <v>9000</v>
      </c>
      <c r="H2039" s="26"/>
      <c r="I2039" s="26">
        <f>G2039</f>
        <v>9000</v>
      </c>
      <c r="J2039" s="2"/>
      <c r="K2039" s="26"/>
      <c r="L2039" s="26"/>
    </row>
    <row r="2040" spans="1:12" ht="15" thickBot="1" x14ac:dyDescent="0.35">
      <c r="A2040" s="2"/>
      <c r="D2040" s="24" t="s">
        <v>0</v>
      </c>
      <c r="E2040" s="8"/>
      <c r="F2040" s="7"/>
      <c r="G2040" s="23">
        <f>G2035+G2036+G2037+G2038+G2039</f>
        <v>28700</v>
      </c>
      <c r="H2040" s="26"/>
      <c r="I2040" s="21">
        <f>I2033+I2034+I2035+I2036+I2037+I2038+I2039</f>
        <v>63200</v>
      </c>
      <c r="J2040" s="2"/>
      <c r="K2040" s="26"/>
      <c r="L2040" s="21">
        <f>I2040</f>
        <v>63200</v>
      </c>
    </row>
    <row r="2041" spans="1:12" ht="15" thickTop="1" x14ac:dyDescent="0.3">
      <c r="A2041" s="17"/>
      <c r="B2041" s="17"/>
      <c r="C2041" s="17"/>
      <c r="D2041" s="17"/>
      <c r="E2041" s="19"/>
      <c r="F2041" s="18"/>
      <c r="G2041" s="18"/>
      <c r="H2041" s="16"/>
      <c r="I2041" s="16"/>
      <c r="J2041" s="17"/>
      <c r="K2041" s="16"/>
      <c r="L2041" s="16"/>
    </row>
    <row r="2042" spans="1:12" ht="20.399999999999999" x14ac:dyDescent="0.35">
      <c r="A2042" s="50"/>
      <c r="B2042" s="50"/>
      <c r="C2042" s="50"/>
      <c r="D2042" s="50" t="s">
        <v>1923</v>
      </c>
      <c r="E2042" s="51"/>
      <c r="F2042" s="14"/>
      <c r="G2042" s="14"/>
      <c r="H2042" s="50"/>
      <c r="I2042" s="50"/>
      <c r="J2042" s="50"/>
      <c r="K2042" s="50"/>
      <c r="L2042" s="52">
        <f>L2046-L2044</f>
        <v>5426100</v>
      </c>
    </row>
    <row r="2043" spans="1:12" x14ac:dyDescent="0.3">
      <c r="A2043" s="17"/>
      <c r="B2043" s="17"/>
      <c r="C2043" s="17"/>
      <c r="D2043" s="17"/>
      <c r="E2043" s="19"/>
      <c r="F2043" s="18"/>
      <c r="G2043" s="18"/>
      <c r="H2043" s="16"/>
      <c r="I2043" s="16"/>
      <c r="J2043" s="17"/>
      <c r="K2043" s="16"/>
      <c r="L2043" s="16"/>
    </row>
    <row r="2044" spans="1:12" ht="21" thickBot="1" x14ac:dyDescent="0.4">
      <c r="A2044" s="2"/>
      <c r="D2044" s="13" t="s">
        <v>118</v>
      </c>
      <c r="H2044" s="2"/>
      <c r="J2044" s="2"/>
      <c r="K2044" s="2"/>
      <c r="L2044" s="53">
        <f>L24+L35+L71+L83+L95+L109+L123+L135+L150+L166+L195+L206+L220+L235+L257+L269+L309+L318+L329+L347+L363+L424+L482+L494+L504+L524+L534+L544+L554+L564+L573+L582+L591+L600+L609+L618+L627+L636+L645+L654+L663+L672+L681+L690+L699+L708+L717+L726+L735+L744+L753+L762+L771+L780+L789+L804+L816+L830+L842+L854+L866+L875+L884+L893+L902+L911+L921+L930+L942+L951+L960+L969+L978+L996+L1005+L1014+L1023+L1032+L1041+L1050+L1059+L1068+L1077+L1086+L1095+L1104+L1113+L1122+L1131+L1140+L1149+L1158+L1167+L1185+L1194+L1203+L1212+L1221+L1230+L1239+L1251+L1263+L1272+L1281+L1290+L1299+L1308+L1317+L1326+L1335+L1347+L1356+L1365+L1374+L1383+L1392+L1176+L1401+L1410+L1419+L1428+L1437+L1446+L1455+L1464+L1485+L1497+L1509+L1521+L1533+L1545+L1557+L1569+L1581+L1593+L1605+L1617+L1629+L1641+L1653+L1662+L1671+L1680+L1689+L1473+L987+L1176+L1401+L181+L1698+L1707+L1716+L1725+L1734+L1743+L1752+L1761+L1770+L1779+L1788+L1797+L1806+L1815+L1824+L1833+L1842+L1851+L1860+L1869+L1878+L1887+L1896+L1905+L1914+L1923+L1932+L1941+L1950+L1959+L1968+L1977+L1986+L1995+L2004+L2013+L2022+L2031+L2040</f>
        <v>44573900</v>
      </c>
    </row>
    <row r="2045" spans="1:12" ht="15" thickTop="1" x14ac:dyDescent="0.3">
      <c r="A2045" s="17"/>
      <c r="B2045" s="17"/>
      <c r="C2045" s="17"/>
      <c r="D2045" s="17"/>
      <c r="E2045" s="19"/>
      <c r="F2045" s="18"/>
      <c r="G2045" s="18"/>
      <c r="H2045" s="16"/>
      <c r="I2045" s="16"/>
      <c r="J2045" s="17"/>
      <c r="K2045" s="16"/>
      <c r="L2045" s="16"/>
    </row>
    <row r="2046" spans="1:12" ht="21.6" thickBot="1" x14ac:dyDescent="0.4">
      <c r="A2046" s="2"/>
      <c r="D2046" s="13" t="s">
        <v>1785</v>
      </c>
      <c r="E2046" s="12"/>
      <c r="F2046" s="11"/>
      <c r="G2046" s="11"/>
      <c r="H2046" s="10"/>
      <c r="J2046" s="15"/>
      <c r="K2046" s="15"/>
      <c r="L2046" s="9">
        <v>50000000</v>
      </c>
    </row>
    <row r="2047" spans="1:12" ht="15" thickTop="1" x14ac:dyDescent="0.3">
      <c r="A2047" s="17"/>
      <c r="B2047" s="17"/>
      <c r="C2047" s="17"/>
      <c r="D2047" s="17"/>
      <c r="E2047" s="19"/>
      <c r="F2047" s="18"/>
      <c r="G2047" s="18"/>
      <c r="H2047" s="16"/>
      <c r="I2047" s="16"/>
      <c r="J2047" s="17"/>
      <c r="K2047" s="16"/>
      <c r="L2047" s="16"/>
    </row>
    <row r="2049" spans="1:12" ht="15" customHeight="1" x14ac:dyDescent="0.3">
      <c r="B2049"/>
    </row>
    <row r="2050" spans="1:12" ht="15" customHeight="1" x14ac:dyDescent="0.3">
      <c r="B2050"/>
    </row>
    <row r="2051" spans="1:12" ht="15" customHeight="1" x14ac:dyDescent="0.3">
      <c r="B2051"/>
    </row>
    <row r="2052" spans="1:12" ht="18" customHeight="1" x14ac:dyDescent="0.3">
      <c r="A2052" s="5"/>
      <c r="B2052" s="5"/>
      <c r="C2052" s="5"/>
      <c r="D2052" s="42"/>
      <c r="E2052" s="42"/>
      <c r="F2052" s="42"/>
      <c r="G2052" s="42"/>
      <c r="H2052" s="42"/>
      <c r="I2052" s="42"/>
      <c r="J2052" s="42"/>
      <c r="K2052" s="41"/>
      <c r="L2052" s="41"/>
    </row>
    <row r="2053" spans="1:12" ht="18" customHeight="1" x14ac:dyDescent="0.3">
      <c r="A2053" s="49" t="s">
        <v>1939</v>
      </c>
      <c r="B2053" s="49"/>
      <c r="C2053" s="49"/>
      <c r="D2053" s="49"/>
      <c r="E2053" s="49"/>
      <c r="F2053" s="49"/>
      <c r="G2053" s="45"/>
      <c r="H2053" s="43"/>
      <c r="I2053" s="43"/>
      <c r="J2053" s="43"/>
      <c r="K2053" s="43"/>
      <c r="L2053" s="43"/>
    </row>
    <row r="2054" spans="1:12" ht="18" customHeight="1" x14ac:dyDescent="0.3">
      <c r="A2054" s="49" t="s">
        <v>1944</v>
      </c>
      <c r="B2054" s="49"/>
      <c r="C2054" s="49"/>
      <c r="D2054" s="49"/>
      <c r="E2054" s="49"/>
      <c r="F2054" s="49"/>
      <c r="G2054" s="45"/>
      <c r="H2054" s="43"/>
      <c r="I2054" s="43"/>
      <c r="J2054" s="43"/>
      <c r="K2054" s="43"/>
      <c r="L2054" s="43"/>
    </row>
    <row r="2055" spans="1:12" ht="18" customHeight="1" x14ac:dyDescent="0.3">
      <c r="A2055" s="49" t="s">
        <v>1952</v>
      </c>
      <c r="B2055" s="49"/>
      <c r="C2055" s="49"/>
      <c r="D2055" s="49"/>
      <c r="E2055" s="49"/>
      <c r="F2055" s="49"/>
      <c r="G2055" s="45"/>
      <c r="H2055" s="43"/>
      <c r="I2055" s="43"/>
      <c r="J2055" s="43"/>
      <c r="K2055" s="43"/>
      <c r="L2055" s="43"/>
    </row>
    <row r="2056" spans="1:12" ht="18" customHeight="1" x14ac:dyDescent="0.3">
      <c r="A2056" s="49" t="s">
        <v>1949</v>
      </c>
      <c r="B2056" s="49"/>
      <c r="C2056" s="49"/>
      <c r="D2056" s="49"/>
      <c r="E2056" s="49"/>
      <c r="F2056" s="49"/>
      <c r="G2056" s="45"/>
      <c r="H2056" s="43"/>
      <c r="I2056" s="43"/>
      <c r="J2056" s="43"/>
      <c r="K2056" s="43"/>
      <c r="L2056" s="43"/>
    </row>
    <row r="2057" spans="1:12" ht="18" customHeight="1" x14ac:dyDescent="0.3">
      <c r="A2057" s="49" t="s">
        <v>2012</v>
      </c>
      <c r="B2057" s="49"/>
      <c r="C2057" s="49"/>
      <c r="D2057" s="49"/>
      <c r="E2057" s="49"/>
      <c r="F2057" s="49"/>
      <c r="G2057" s="45"/>
      <c r="H2057" s="43"/>
      <c r="I2057" s="43"/>
      <c r="J2057" s="43"/>
      <c r="K2057" s="43"/>
      <c r="L2057" s="43"/>
    </row>
    <row r="2058" spans="1:12" ht="18" customHeight="1" x14ac:dyDescent="0.3">
      <c r="A2058" s="227" t="s">
        <v>1950</v>
      </c>
      <c r="B2058" s="49"/>
      <c r="C2058" s="49"/>
      <c r="D2058" s="49"/>
      <c r="E2058" s="49"/>
      <c r="F2058" s="49"/>
      <c r="G2058" s="45"/>
      <c r="H2058" s="43"/>
      <c r="I2058" s="43"/>
      <c r="J2058" s="43"/>
      <c r="K2058" s="43"/>
      <c r="L2058" s="43"/>
    </row>
    <row r="2059" spans="1:12" ht="18" customHeight="1" x14ac:dyDescent="0.3">
      <c r="A2059" s="227" t="s">
        <v>1954</v>
      </c>
      <c r="B2059" s="49"/>
      <c r="C2059" s="49"/>
      <c r="D2059" s="49"/>
      <c r="E2059" s="49"/>
      <c r="F2059" s="49"/>
      <c r="G2059" s="45"/>
      <c r="H2059" s="43"/>
      <c r="I2059" s="43"/>
      <c r="J2059" s="43"/>
      <c r="K2059" s="43"/>
      <c r="L2059" s="43"/>
    </row>
    <row r="2060" spans="1:12" ht="18" customHeight="1" x14ac:dyDescent="0.3">
      <c r="A2060" s="227" t="s">
        <v>1953</v>
      </c>
      <c r="B2060" s="49"/>
      <c r="C2060" s="49"/>
      <c r="D2060" s="49"/>
      <c r="E2060" s="49"/>
      <c r="F2060" s="49"/>
      <c r="G2060" s="45"/>
      <c r="H2060" s="43"/>
      <c r="I2060" s="43"/>
      <c r="J2060" s="43"/>
      <c r="K2060" s="43"/>
      <c r="L2060" s="43"/>
    </row>
    <row r="2061" spans="1:12" ht="18" customHeight="1" x14ac:dyDescent="0.3">
      <c r="A2061" s="227" t="s">
        <v>1951</v>
      </c>
      <c r="B2061" s="49"/>
      <c r="C2061" s="49"/>
      <c r="D2061" s="49"/>
      <c r="E2061" s="49"/>
      <c r="F2061" s="49"/>
      <c r="G2061" s="45"/>
      <c r="H2061" s="43"/>
      <c r="I2061" s="43"/>
      <c r="J2061" s="43"/>
      <c r="K2061" s="43"/>
      <c r="L2061" s="43"/>
    </row>
    <row r="2062" spans="1:12" ht="18" customHeight="1" x14ac:dyDescent="0.3">
      <c r="A2062" s="49" t="s">
        <v>2011</v>
      </c>
      <c r="B2062" s="49"/>
      <c r="C2062" s="49"/>
      <c r="D2062" s="49"/>
      <c r="E2062" s="49"/>
      <c r="F2062" s="49"/>
      <c r="G2062" s="45"/>
      <c r="H2062" s="43"/>
      <c r="I2062" s="43"/>
      <c r="J2062" s="43"/>
      <c r="K2062" s="43"/>
      <c r="L2062" s="43"/>
    </row>
    <row r="2063" spans="1:12" ht="18" customHeight="1" x14ac:dyDescent="0.3">
      <c r="A2063" s="49" t="s">
        <v>1897</v>
      </c>
      <c r="B2063" s="49"/>
      <c r="C2063" s="49"/>
      <c r="D2063" s="49"/>
      <c r="E2063" s="49"/>
      <c r="F2063" s="49"/>
      <c r="G2063" s="45"/>
      <c r="H2063" s="43"/>
      <c r="I2063" s="43"/>
      <c r="J2063" s="43"/>
      <c r="K2063" s="43"/>
      <c r="L2063" s="43"/>
    </row>
    <row r="2064" spans="1:12" ht="18" customHeight="1" x14ac:dyDescent="0.3">
      <c r="A2064" s="231" t="s">
        <v>1940</v>
      </c>
      <c r="B2064" s="231"/>
      <c r="C2064" s="230"/>
      <c r="D2064" s="230"/>
      <c r="E2064" s="230"/>
      <c r="F2064" s="230"/>
      <c r="G2064" s="230"/>
      <c r="H2064" s="43"/>
      <c r="I2064" s="43"/>
      <c r="J2064" s="43"/>
      <c r="K2064" s="43"/>
      <c r="L2064" s="43"/>
    </row>
    <row r="2065" spans="1:12" ht="18" customHeight="1" x14ac:dyDescent="0.3">
      <c r="A2065" s="5"/>
      <c r="B2065" s="5"/>
      <c r="C2065" s="5"/>
      <c r="D2065" s="42"/>
      <c r="E2065" s="42"/>
      <c r="F2065" s="42"/>
      <c r="G2065" s="42"/>
      <c r="H2065" s="42"/>
      <c r="I2065" s="42"/>
      <c r="J2065" s="42"/>
      <c r="K2065" s="41"/>
      <c r="L2065" s="41"/>
    </row>
    <row r="2070" spans="1:12" x14ac:dyDescent="0.3">
      <c r="D2070" s="5" t="s">
        <v>1370</v>
      </c>
    </row>
    <row r="2071" spans="1:12" x14ac:dyDescent="0.3">
      <c r="D2071" s="17"/>
    </row>
    <row r="2072" spans="1:12" x14ac:dyDescent="0.3">
      <c r="D2072" s="39" t="s">
        <v>1684</v>
      </c>
    </row>
    <row r="2073" spans="1:12" x14ac:dyDescent="0.3">
      <c r="D2073" s="39" t="s">
        <v>1685</v>
      </c>
    </row>
    <row r="2074" spans="1:12" x14ac:dyDescent="0.3">
      <c r="D2074" s="39"/>
    </row>
    <row r="2075" spans="1:12" x14ac:dyDescent="0.3">
      <c r="D2075" s="39" t="s">
        <v>1686</v>
      </c>
    </row>
    <row r="2076" spans="1:12" x14ac:dyDescent="0.3">
      <c r="D2076" s="39"/>
    </row>
    <row r="2077" spans="1:12" x14ac:dyDescent="0.3">
      <c r="D2077" s="25"/>
    </row>
    <row r="2078" spans="1:12" x14ac:dyDescent="0.3">
      <c r="D2078" s="25"/>
    </row>
    <row r="2081" spans="4:4" x14ac:dyDescent="0.3">
      <c r="D2081" s="5" t="s">
        <v>1365</v>
      </c>
    </row>
    <row r="2082" spans="4:4" x14ac:dyDescent="0.3">
      <c r="D2082" s="17"/>
    </row>
    <row r="2083" spans="4:4" x14ac:dyDescent="0.3">
      <c r="D2083" s="204" t="s">
        <v>1366</v>
      </c>
    </row>
    <row r="2084" spans="4:4" x14ac:dyDescent="0.3">
      <c r="D2084" s="17"/>
    </row>
    <row r="2085" spans="4:4" x14ac:dyDescent="0.3">
      <c r="D2085" s="204" t="s">
        <v>1367</v>
      </c>
    </row>
    <row r="2086" spans="4:4" x14ac:dyDescent="0.3">
      <c r="D2086" s="17"/>
    </row>
    <row r="2087" spans="4:4" x14ac:dyDescent="0.3">
      <c r="D2087" s="204" t="s">
        <v>1368</v>
      </c>
    </row>
    <row r="2088" spans="4:4" x14ac:dyDescent="0.3">
      <c r="D2088" s="17"/>
    </row>
    <row r="2093" spans="4:4" x14ac:dyDescent="0.3">
      <c r="D2093" s="5" t="s">
        <v>1687</v>
      </c>
    </row>
    <row r="2094" spans="4:4" x14ac:dyDescent="0.3">
      <c r="D2094" s="17"/>
    </row>
    <row r="2095" spans="4:4" x14ac:dyDescent="0.3">
      <c r="D2095" s="39" t="s">
        <v>1689</v>
      </c>
    </row>
    <row r="2096" spans="4:4" x14ac:dyDescent="0.3">
      <c r="D2096" s="39" t="s">
        <v>1688</v>
      </c>
    </row>
    <row r="2097" spans="4:9" x14ac:dyDescent="0.3">
      <c r="D2097" s="17"/>
    </row>
    <row r="2098" spans="4:9" x14ac:dyDescent="0.3">
      <c r="D2098" s="39" t="s">
        <v>1690</v>
      </c>
    </row>
    <row r="2099" spans="4:9" x14ac:dyDescent="0.3">
      <c r="D2099" s="39" t="s">
        <v>1691</v>
      </c>
    </row>
    <row r="2100" spans="4:9" x14ac:dyDescent="0.3">
      <c r="D2100" s="17"/>
    </row>
    <row r="2101" spans="4:9" x14ac:dyDescent="0.3">
      <c r="E2101" s="8"/>
      <c r="F2101" s="7"/>
      <c r="G2101" s="7"/>
      <c r="I2101"/>
    </row>
    <row r="2102" spans="4:9" x14ac:dyDescent="0.3">
      <c r="E2102" s="8"/>
      <c r="F2102" s="7"/>
      <c r="G2102" s="7"/>
      <c r="I2102"/>
    </row>
    <row r="2103" spans="4:9" x14ac:dyDescent="0.3">
      <c r="E2103" s="8"/>
      <c r="F2103" s="7"/>
      <c r="G2103" s="7"/>
      <c r="I2103"/>
    </row>
    <row r="2104" spans="4:9" x14ac:dyDescent="0.3">
      <c r="E2104" s="8"/>
      <c r="F2104" s="7"/>
      <c r="G2104" s="7"/>
      <c r="I2104"/>
    </row>
    <row r="2105" spans="4:9" x14ac:dyDescent="0.3">
      <c r="D2105" s="5" t="s">
        <v>1890</v>
      </c>
      <c r="E2105" s="8"/>
      <c r="F2105" s="7"/>
      <c r="G2105" s="7"/>
      <c r="I2105"/>
    </row>
    <row r="2106" spans="4:9" x14ac:dyDescent="0.3">
      <c r="D2106" s="17"/>
      <c r="E2106" s="8"/>
      <c r="F2106" s="7"/>
      <c r="G2106" s="7"/>
      <c r="I2106"/>
    </row>
    <row r="2107" spans="4:9" x14ac:dyDescent="0.3">
      <c r="D2107" s="39" t="s">
        <v>1892</v>
      </c>
      <c r="E2107" s="8"/>
      <c r="F2107" s="7"/>
      <c r="G2107" s="7"/>
      <c r="I2107"/>
    </row>
    <row r="2108" spans="4:9" x14ac:dyDescent="0.3">
      <c r="D2108" s="39" t="s">
        <v>1891</v>
      </c>
      <c r="E2108" s="8"/>
      <c r="F2108" s="7"/>
      <c r="G2108" s="7"/>
      <c r="I2108"/>
    </row>
    <row r="2109" spans="4:9" x14ac:dyDescent="0.3">
      <c r="D2109" s="17"/>
      <c r="E2109" s="8"/>
      <c r="F2109" s="7"/>
      <c r="G2109" s="7"/>
      <c r="I2109"/>
    </row>
    <row r="2110" spans="4:9" x14ac:dyDescent="0.3">
      <c r="E2110" s="8"/>
      <c r="F2110" s="7"/>
      <c r="I2110"/>
    </row>
    <row r="2111" spans="4:9" x14ac:dyDescent="0.3">
      <c r="E2111" s="8"/>
      <c r="F2111" s="7"/>
      <c r="I2111"/>
    </row>
    <row r="2112" spans="4:9" x14ac:dyDescent="0.3">
      <c r="E2112" s="8"/>
      <c r="F2112" s="7"/>
      <c r="I2112"/>
    </row>
    <row r="2113" spans="4:9" x14ac:dyDescent="0.3">
      <c r="E2113" s="8"/>
      <c r="F2113" s="7"/>
      <c r="I2113"/>
    </row>
    <row r="2114" spans="4:9" x14ac:dyDescent="0.3">
      <c r="D2114" s="5" t="s">
        <v>1909</v>
      </c>
      <c r="E2114" s="8"/>
      <c r="F2114" s="7"/>
      <c r="I2114"/>
    </row>
    <row r="2115" spans="4:9" x14ac:dyDescent="0.3">
      <c r="D2115" s="39"/>
      <c r="E2115" s="8"/>
      <c r="F2115" s="7"/>
      <c r="I2115"/>
    </row>
    <row r="2116" spans="4:9" x14ac:dyDescent="0.3">
      <c r="D2116" s="39" t="s">
        <v>2013</v>
      </c>
      <c r="E2116" s="8"/>
      <c r="F2116" s="7"/>
      <c r="I2116"/>
    </row>
    <row r="2117" spans="4:9" x14ac:dyDescent="0.3">
      <c r="D2117" s="39" t="s">
        <v>1895</v>
      </c>
      <c r="E2117" s="8"/>
      <c r="F2117" s="7"/>
      <c r="I2117"/>
    </row>
    <row r="2118" spans="4:9" x14ac:dyDescent="0.3">
      <c r="D2118" s="39" t="s">
        <v>1896</v>
      </c>
      <c r="E2118" s="8"/>
      <c r="F2118" s="7"/>
      <c r="I2118"/>
    </row>
    <row r="2119" spans="4:9" x14ac:dyDescent="0.3">
      <c r="D2119" s="39" t="s">
        <v>1910</v>
      </c>
      <c r="E2119" s="8"/>
      <c r="F2119" s="7"/>
      <c r="I2119"/>
    </row>
    <row r="2120" spans="4:9" x14ac:dyDescent="0.3">
      <c r="D2120" s="17"/>
      <c r="E2120" s="8"/>
      <c r="F2120" s="7"/>
      <c r="I2120"/>
    </row>
    <row r="2121" spans="4:9" x14ac:dyDescent="0.3">
      <c r="D2121" s="39" t="s">
        <v>1893</v>
      </c>
      <c r="E2121" s="8"/>
      <c r="F2121" s="7"/>
      <c r="I2121"/>
    </row>
    <row r="2122" spans="4:9" x14ac:dyDescent="0.3">
      <c r="D2122" s="39" t="s">
        <v>1894</v>
      </c>
      <c r="E2122" s="3"/>
      <c r="F2122" s="7"/>
      <c r="I2122"/>
    </row>
    <row r="2123" spans="4:9" x14ac:dyDescent="0.3">
      <c r="D2123" s="56"/>
      <c r="E2123" s="3"/>
      <c r="F2123" s="7"/>
      <c r="I2123"/>
    </row>
    <row r="2124" spans="4:9" x14ac:dyDescent="0.3">
      <c r="D2124"/>
      <c r="E2124" s="3"/>
      <c r="F2124" s="7"/>
      <c r="I2124"/>
    </row>
    <row r="2125" spans="4:9" x14ac:dyDescent="0.3">
      <c r="D2125"/>
      <c r="E2125" s="3"/>
      <c r="F2125" s="7"/>
      <c r="I2125"/>
    </row>
    <row r="2126" spans="4:9" x14ac:dyDescent="0.3">
      <c r="D2126" s="25"/>
      <c r="E2126" s="3"/>
      <c r="F2126" s="7"/>
      <c r="I2126"/>
    </row>
    <row r="2127" spans="4:9" x14ac:dyDescent="0.3">
      <c r="D2127" s="25"/>
      <c r="E2127" s="3"/>
      <c r="I2127"/>
    </row>
    <row r="2128" spans="4:9" x14ac:dyDescent="0.3">
      <c r="D2128" s="5" t="s">
        <v>1898</v>
      </c>
      <c r="E2128" s="3"/>
      <c r="I2128"/>
    </row>
    <row r="2129" spans="4:9" x14ac:dyDescent="0.3">
      <c r="D2129" s="40"/>
      <c r="E2129" s="3"/>
      <c r="I2129"/>
    </row>
    <row r="2130" spans="4:9" x14ac:dyDescent="0.3">
      <c r="D2130" s="111" t="s">
        <v>1899</v>
      </c>
      <c r="E2130" s="3"/>
      <c r="I2130"/>
    </row>
    <row r="2131" spans="4:9" x14ac:dyDescent="0.3">
      <c r="D2131" s="40"/>
      <c r="I2131"/>
    </row>
    <row r="2132" spans="4:9" x14ac:dyDescent="0.3">
      <c r="D2132" s="25"/>
      <c r="I2132"/>
    </row>
    <row r="2133" spans="4:9" x14ac:dyDescent="0.3">
      <c r="D2133" s="25"/>
      <c r="I2133"/>
    </row>
    <row r="2134" spans="4:9" x14ac:dyDescent="0.3">
      <c r="D2134" s="25"/>
      <c r="I2134"/>
    </row>
    <row r="2135" spans="4:9" x14ac:dyDescent="0.3">
      <c r="D2135" s="25"/>
      <c r="I2135"/>
    </row>
    <row r="2136" spans="4:9" x14ac:dyDescent="0.3">
      <c r="D2136" s="5" t="s">
        <v>1900</v>
      </c>
      <c r="I2136"/>
    </row>
    <row r="2137" spans="4:9" x14ac:dyDescent="0.3">
      <c r="D2137" s="39"/>
      <c r="I2137"/>
    </row>
    <row r="2138" spans="4:9" x14ac:dyDescent="0.3">
      <c r="D2138" s="39" t="s">
        <v>1907</v>
      </c>
      <c r="I2138"/>
    </row>
    <row r="2139" spans="4:9" x14ac:dyDescent="0.3">
      <c r="D2139" s="39" t="s">
        <v>1901</v>
      </c>
      <c r="I2139"/>
    </row>
    <row r="2140" spans="4:9" x14ac:dyDescent="0.3">
      <c r="D2140" s="39" t="s">
        <v>1902</v>
      </c>
      <c r="I2140"/>
    </row>
    <row r="2141" spans="4:9" x14ac:dyDescent="0.3">
      <c r="D2141" s="39" t="s">
        <v>1903</v>
      </c>
      <c r="I2141"/>
    </row>
    <row r="2142" spans="4:9" x14ac:dyDescent="0.3">
      <c r="D2142" s="39"/>
      <c r="I2142"/>
    </row>
    <row r="2143" spans="4:9" x14ac:dyDescent="0.3">
      <c r="D2143" s="39" t="s">
        <v>1904</v>
      </c>
      <c r="I2143"/>
    </row>
    <row r="2144" spans="4:9" x14ac:dyDescent="0.3">
      <c r="D2144" s="39" t="s">
        <v>1905</v>
      </c>
      <c r="I2144"/>
    </row>
    <row r="2145" spans="4:9" x14ac:dyDescent="0.3">
      <c r="D2145" s="39" t="s">
        <v>1906</v>
      </c>
      <c r="I2145"/>
    </row>
    <row r="2146" spans="4:9" x14ac:dyDescent="0.3">
      <c r="D2146" s="39"/>
      <c r="I2146"/>
    </row>
    <row r="2147" spans="4:9" x14ac:dyDescent="0.3">
      <c r="D2147" s="39" t="s">
        <v>1908</v>
      </c>
      <c r="I2147"/>
    </row>
    <row r="2148" spans="4:9" x14ac:dyDescent="0.3">
      <c r="D2148" s="39"/>
      <c r="I2148"/>
    </row>
    <row r="2149" spans="4:9" x14ac:dyDescent="0.3">
      <c r="I2149"/>
    </row>
    <row r="2150" spans="4:9" x14ac:dyDescent="0.3">
      <c r="I2150"/>
    </row>
    <row r="2151" spans="4:9" x14ac:dyDescent="0.3">
      <c r="D2151"/>
      <c r="I2151"/>
    </row>
    <row r="2152" spans="4:9" x14ac:dyDescent="0.3">
      <c r="D2152"/>
      <c r="I2152"/>
    </row>
    <row r="2153" spans="4:9" x14ac:dyDescent="0.3">
      <c r="D2153"/>
      <c r="I2153"/>
    </row>
  </sheetData>
  <sheetProtection algorithmName="SHA-512" hashValue="Ud8vssi3V/ey4n6BuwM4SOhx/8gkcW6dCEsChQvXl6pJTSc3ueUS9lNrO0tK7rki/JvFtN95lTP87WcRfzlMeg==" saltValue="htfQS889n3BsRLveT6vixA==" spinCount="100000" sheet="1" insertHyperlinks="0"/>
  <mergeCells count="4">
    <mergeCell ref="A1:L1"/>
    <mergeCell ref="A2:D2"/>
    <mergeCell ref="A3:F3"/>
    <mergeCell ref="A2064:G2064"/>
  </mergeCells>
  <hyperlinks>
    <hyperlink ref="D2130" r:id="rId1" xr:uid="{4DD49CB3-3133-4D21-B251-99D74C30C7A0}"/>
  </hyperlinks>
  <pageMargins left="0.51181102362204722" right="0.39370078740157483" top="0.98425196850393704" bottom="3.22" header="0.31496062992125984" footer="0.31496062992125984"/>
  <pageSetup paperSize="9" scale="34" fitToHeight="2" orientation="portrait" horizontalDpi="1200" verticalDpi="1200" r:id="rId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5B3B-5FD3-4D5D-AA25-0B653686E30A}">
  <sheetPr codeName="Tabelle6">
    <pageSetUpPr fitToPage="1"/>
  </sheetPr>
  <dimension ref="A1:L152"/>
  <sheetViews>
    <sheetView zoomScale="80" zoomScaleNormal="80" workbookViewId="0">
      <pane ySplit="6" topLeftCell="A7" activePane="bottomLeft" state="frozen"/>
      <selection activeCell="B45" sqref="B45"/>
      <selection pane="bottomLeft" activeCell="B109" sqref="B109:B152"/>
    </sheetView>
  </sheetViews>
  <sheetFormatPr baseColWidth="10" defaultRowHeight="14.4" x14ac:dyDescent="0.3"/>
  <cols>
    <col min="1" max="1" width="10.44140625" customWidth="1"/>
    <col min="2" max="2" width="110" style="2" customWidth="1"/>
    <col min="3" max="3" width="8" style="2" customWidth="1"/>
    <col min="4" max="4" width="7.88671875" style="2" customWidth="1"/>
    <col min="5" max="5" width="8" style="2" customWidth="1"/>
    <col min="6" max="6" width="7.44140625" style="2" customWidth="1"/>
    <col min="7" max="7" width="6.33203125" style="2" customWidth="1"/>
    <col min="8" max="8" width="7.77734375" style="2" customWidth="1"/>
    <col min="9" max="9" width="15.88671875" style="1" customWidth="1"/>
    <col min="10" max="10" width="20.5546875" style="1" customWidth="1"/>
    <col min="11" max="11" width="21.44140625" customWidth="1"/>
    <col min="12" max="12" width="21.6640625" customWidth="1"/>
    <col min="14" max="14" width="13.88671875" bestFit="1" customWidth="1"/>
  </cols>
  <sheetData>
    <row r="1" spans="1:12" ht="27" customHeight="1" x14ac:dyDescent="0.3">
      <c r="A1" s="229" t="s">
        <v>1792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1963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 t="s">
        <v>671</v>
      </c>
      <c r="K6" s="37" t="s">
        <v>672</v>
      </c>
      <c r="L6" s="37"/>
    </row>
    <row r="7" spans="1:12" x14ac:dyDescent="0.3">
      <c r="A7" s="73">
        <v>1</v>
      </c>
      <c r="B7" s="74" t="s">
        <v>673</v>
      </c>
      <c r="C7" s="74"/>
      <c r="D7" s="74"/>
      <c r="E7" s="74"/>
      <c r="F7" s="74"/>
      <c r="G7" s="74"/>
      <c r="H7" s="75">
        <v>1</v>
      </c>
      <c r="I7" s="76"/>
      <c r="J7" s="76">
        <v>1937.36</v>
      </c>
      <c r="K7" s="26"/>
      <c r="L7" s="77">
        <v>1937.36</v>
      </c>
    </row>
    <row r="8" spans="1:12" x14ac:dyDescent="0.3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16"/>
      <c r="L8" s="16"/>
    </row>
    <row r="9" spans="1:12" x14ac:dyDescent="0.3">
      <c r="A9" s="73">
        <v>2</v>
      </c>
      <c r="B9" s="74" t="s">
        <v>674</v>
      </c>
      <c r="C9" s="74"/>
      <c r="D9" s="74"/>
      <c r="E9" s="74"/>
      <c r="F9" s="74"/>
      <c r="G9" s="74"/>
      <c r="H9" s="75">
        <v>2</v>
      </c>
      <c r="J9" s="76">
        <v>298.93</v>
      </c>
      <c r="K9" s="26"/>
      <c r="L9" s="20">
        <f>J9*H9</f>
        <v>597.86</v>
      </c>
    </row>
    <row r="10" spans="1:12" x14ac:dyDescent="0.3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16"/>
      <c r="L10" s="16"/>
    </row>
    <row r="11" spans="1:12" x14ac:dyDescent="0.3">
      <c r="A11" s="73">
        <v>3</v>
      </c>
      <c r="B11" s="74" t="s">
        <v>675</v>
      </c>
      <c r="C11" s="74"/>
      <c r="D11" s="74"/>
      <c r="E11" s="74"/>
      <c r="F11" s="74"/>
      <c r="G11" s="74"/>
      <c r="H11" s="75">
        <v>1</v>
      </c>
      <c r="I11" s="76"/>
      <c r="J11" s="76">
        <v>438.25</v>
      </c>
      <c r="K11" s="26"/>
      <c r="L11" s="77">
        <v>438.25</v>
      </c>
    </row>
    <row r="12" spans="1:12" x14ac:dyDescent="0.3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37"/>
      <c r="L12" s="37"/>
    </row>
    <row r="13" spans="1:12" x14ac:dyDescent="0.3">
      <c r="A13" s="73">
        <v>4</v>
      </c>
      <c r="B13" s="74" t="s">
        <v>676</v>
      </c>
      <c r="C13" s="74"/>
      <c r="D13" s="74"/>
      <c r="E13" s="74"/>
      <c r="F13" s="74"/>
      <c r="G13" s="74"/>
      <c r="H13" s="75">
        <v>1</v>
      </c>
      <c r="I13" s="76"/>
      <c r="J13" s="76">
        <v>119.33</v>
      </c>
      <c r="K13" s="26" t="s">
        <v>677</v>
      </c>
      <c r="L13" s="77">
        <v>119.33</v>
      </c>
    </row>
    <row r="14" spans="1:12" x14ac:dyDescent="0.3">
      <c r="A14" s="234"/>
      <c r="B14" s="234"/>
      <c r="C14" s="234"/>
      <c r="D14" s="234"/>
      <c r="E14" s="234"/>
      <c r="F14" s="234"/>
      <c r="G14" s="234"/>
      <c r="H14" s="234"/>
      <c r="I14" s="234"/>
      <c r="J14" s="234"/>
      <c r="K14" s="16"/>
      <c r="L14" s="16"/>
    </row>
    <row r="15" spans="1:12" x14ac:dyDescent="0.3">
      <c r="A15" s="73">
        <v>5</v>
      </c>
      <c r="B15" s="74" t="s">
        <v>678</v>
      </c>
      <c r="C15" s="74"/>
      <c r="D15" s="74"/>
      <c r="E15" s="74"/>
      <c r="F15" s="74"/>
      <c r="G15" s="74"/>
      <c r="H15" s="75">
        <v>1</v>
      </c>
      <c r="I15" s="76"/>
      <c r="J15" s="76">
        <v>1202.5899999999999</v>
      </c>
      <c r="K15" s="26"/>
      <c r="L15" s="77">
        <v>1202.5899999999999</v>
      </c>
    </row>
    <row r="16" spans="1:12" x14ac:dyDescent="0.3">
      <c r="A16" s="234"/>
      <c r="B16" s="234"/>
      <c r="C16" s="234"/>
      <c r="D16" s="234"/>
      <c r="E16" s="234"/>
      <c r="F16" s="234"/>
      <c r="G16" s="234"/>
      <c r="H16" s="234"/>
      <c r="I16" s="234"/>
      <c r="J16" s="234"/>
      <c r="K16" s="16"/>
      <c r="L16" s="16"/>
    </row>
    <row r="17" spans="1:12" x14ac:dyDescent="0.3">
      <c r="A17" s="73">
        <v>6</v>
      </c>
      <c r="B17" s="74" t="s">
        <v>679</v>
      </c>
      <c r="C17" s="74"/>
      <c r="D17" s="74"/>
      <c r="E17" s="74"/>
      <c r="F17" s="74"/>
      <c r="G17" s="74"/>
      <c r="H17" s="75">
        <v>1</v>
      </c>
      <c r="I17" s="76"/>
      <c r="J17" s="76">
        <v>181.82</v>
      </c>
      <c r="K17" s="26"/>
      <c r="L17" s="77">
        <v>181.82</v>
      </c>
    </row>
    <row r="18" spans="1:12" x14ac:dyDescent="0.3">
      <c r="A18" s="234"/>
      <c r="B18" s="234"/>
      <c r="C18" s="234"/>
      <c r="D18" s="234"/>
      <c r="E18" s="234"/>
      <c r="F18" s="234"/>
      <c r="G18" s="234"/>
      <c r="H18" s="234"/>
      <c r="I18" s="234"/>
      <c r="J18" s="234"/>
      <c r="K18" s="16"/>
      <c r="L18" s="16"/>
    </row>
    <row r="19" spans="1:12" x14ac:dyDescent="0.3">
      <c r="A19" s="73">
        <v>7</v>
      </c>
      <c r="B19" s="74" t="s">
        <v>680</v>
      </c>
      <c r="C19" s="74"/>
      <c r="D19" s="74"/>
      <c r="E19" s="74"/>
      <c r="F19" s="74"/>
      <c r="G19" s="74"/>
      <c r="H19" s="75">
        <v>1</v>
      </c>
      <c r="I19" s="76"/>
      <c r="J19" s="76">
        <v>2568.7800000000002</v>
      </c>
      <c r="K19" s="26"/>
      <c r="L19" s="77">
        <v>2568.7800000000002</v>
      </c>
    </row>
    <row r="20" spans="1:12" x14ac:dyDescent="0.3">
      <c r="A20" s="234"/>
      <c r="B20" s="234"/>
      <c r="C20" s="234"/>
      <c r="D20" s="234"/>
      <c r="E20" s="234"/>
      <c r="F20" s="234"/>
      <c r="G20" s="234"/>
      <c r="H20" s="234"/>
      <c r="I20" s="234"/>
      <c r="J20" s="234"/>
      <c r="K20" s="16"/>
      <c r="L20" s="16"/>
    </row>
    <row r="21" spans="1:12" x14ac:dyDescent="0.3">
      <c r="A21" s="73">
        <v>8</v>
      </c>
      <c r="B21" s="74" t="s">
        <v>681</v>
      </c>
      <c r="C21" s="74"/>
      <c r="D21" s="74"/>
      <c r="E21" s="74"/>
      <c r="F21" s="74"/>
      <c r="G21" s="74"/>
      <c r="H21" s="75">
        <v>1</v>
      </c>
      <c r="I21" s="76"/>
      <c r="J21" s="76">
        <v>107.31</v>
      </c>
      <c r="K21" s="26"/>
      <c r="L21" s="77">
        <v>107.31</v>
      </c>
    </row>
    <row r="22" spans="1:12" x14ac:dyDescent="0.3">
      <c r="A22" s="234"/>
      <c r="B22" s="234"/>
      <c r="C22" s="234"/>
      <c r="D22" s="234"/>
      <c r="E22" s="234"/>
      <c r="F22" s="234"/>
      <c r="G22" s="234"/>
      <c r="H22" s="234"/>
      <c r="I22" s="234"/>
      <c r="J22" s="234"/>
      <c r="K22" s="16"/>
      <c r="L22" s="16"/>
    </row>
    <row r="23" spans="1:12" x14ac:dyDescent="0.3">
      <c r="A23" s="73">
        <v>9</v>
      </c>
      <c r="B23" s="79" t="s">
        <v>682</v>
      </c>
      <c r="C23" s="79"/>
      <c r="D23" s="79"/>
      <c r="E23" s="79"/>
      <c r="F23" s="79"/>
      <c r="G23" s="79"/>
      <c r="H23" s="75">
        <v>1</v>
      </c>
      <c r="I23" s="76"/>
      <c r="J23" s="76">
        <v>24.98</v>
      </c>
      <c r="K23" s="26"/>
      <c r="L23" s="77">
        <v>24.98</v>
      </c>
    </row>
    <row r="24" spans="1:12" x14ac:dyDescent="0.3">
      <c r="A24" s="234"/>
      <c r="B24" s="234"/>
      <c r="C24" s="234"/>
      <c r="D24" s="234"/>
      <c r="E24" s="234"/>
      <c r="F24" s="234"/>
      <c r="G24" s="234"/>
      <c r="H24" s="234"/>
      <c r="I24" s="234"/>
      <c r="J24" s="234"/>
      <c r="K24" s="16"/>
      <c r="L24" s="16"/>
    </row>
    <row r="25" spans="1:12" x14ac:dyDescent="0.3">
      <c r="A25" s="73">
        <v>10</v>
      </c>
      <c r="B25" s="74" t="s">
        <v>683</v>
      </c>
      <c r="C25" s="74"/>
      <c r="D25" s="74"/>
      <c r="E25" s="74"/>
      <c r="F25" s="74"/>
      <c r="G25" s="74"/>
      <c r="H25" s="75">
        <v>1</v>
      </c>
      <c r="I25" s="76"/>
      <c r="J25" s="76">
        <v>268.27</v>
      </c>
      <c r="K25" s="26"/>
      <c r="L25" s="77">
        <v>268.27</v>
      </c>
    </row>
    <row r="26" spans="1:12" x14ac:dyDescent="0.3">
      <c r="A26" s="234"/>
      <c r="B26" s="234"/>
      <c r="C26" s="234"/>
      <c r="D26" s="234"/>
      <c r="E26" s="234"/>
      <c r="F26" s="234"/>
      <c r="G26" s="234"/>
      <c r="H26" s="234"/>
      <c r="I26" s="234"/>
      <c r="J26" s="234"/>
      <c r="K26" s="16"/>
      <c r="L26" s="16"/>
    </row>
    <row r="27" spans="1:12" x14ac:dyDescent="0.3">
      <c r="A27" s="73">
        <v>11</v>
      </c>
      <c r="B27" s="74" t="s">
        <v>684</v>
      </c>
      <c r="C27" s="74"/>
      <c r="D27" s="74"/>
      <c r="E27" s="74"/>
      <c r="F27" s="74"/>
      <c r="G27" s="74"/>
      <c r="H27" s="75">
        <v>1</v>
      </c>
      <c r="I27" s="76"/>
      <c r="J27" s="76">
        <v>171.96</v>
      </c>
      <c r="K27" s="20"/>
      <c r="L27" s="77">
        <v>171.96</v>
      </c>
    </row>
    <row r="28" spans="1:12" x14ac:dyDescent="0.3">
      <c r="A28" s="234"/>
      <c r="B28" s="234"/>
      <c r="C28" s="234"/>
      <c r="D28" s="234"/>
      <c r="E28" s="234"/>
      <c r="F28" s="234"/>
      <c r="G28" s="234"/>
      <c r="H28" s="234"/>
      <c r="I28" s="234"/>
      <c r="J28" s="234"/>
      <c r="K28" s="16"/>
      <c r="L28" s="16"/>
    </row>
    <row r="29" spans="1:12" x14ac:dyDescent="0.3">
      <c r="A29" s="80">
        <v>12</v>
      </c>
      <c r="B29" s="81" t="s">
        <v>685</v>
      </c>
      <c r="C29" s="81"/>
      <c r="D29" s="81"/>
      <c r="E29" s="81"/>
      <c r="F29" s="81"/>
      <c r="G29" s="81"/>
      <c r="H29" s="82">
        <v>1</v>
      </c>
      <c r="I29" s="7"/>
      <c r="J29" s="7">
        <v>1400</v>
      </c>
      <c r="K29" s="20"/>
      <c r="L29" s="36">
        <v>1400</v>
      </c>
    </row>
    <row r="30" spans="1:12" x14ac:dyDescent="0.3">
      <c r="A30" s="234"/>
      <c r="B30" s="234"/>
      <c r="C30" s="234"/>
      <c r="D30" s="234"/>
      <c r="E30" s="234"/>
      <c r="F30" s="234"/>
      <c r="G30" s="234"/>
      <c r="H30" s="234"/>
      <c r="I30" s="234"/>
      <c r="J30" s="234"/>
      <c r="K30" s="16"/>
      <c r="L30" s="16"/>
    </row>
    <row r="31" spans="1:12" x14ac:dyDescent="0.3">
      <c r="A31" s="80">
        <v>13</v>
      </c>
      <c r="B31" s="81" t="s">
        <v>1737</v>
      </c>
      <c r="C31" s="81"/>
      <c r="D31" s="81"/>
      <c r="E31" s="81"/>
      <c r="F31" s="81"/>
      <c r="G31" s="81"/>
      <c r="H31" s="82">
        <v>1</v>
      </c>
      <c r="I31" s="7"/>
      <c r="J31" s="7">
        <v>1650</v>
      </c>
      <c r="K31" s="26"/>
      <c r="L31" s="36">
        <f>J31</f>
        <v>1650</v>
      </c>
    </row>
    <row r="32" spans="1:12" x14ac:dyDescent="0.3">
      <c r="A32" s="234"/>
      <c r="B32" s="234"/>
      <c r="C32" s="234"/>
      <c r="D32" s="234"/>
      <c r="E32" s="234"/>
      <c r="F32" s="234"/>
      <c r="G32" s="234"/>
      <c r="H32" s="234"/>
      <c r="I32" s="234"/>
      <c r="J32" s="234"/>
      <c r="K32" s="16"/>
      <c r="L32" s="16"/>
    </row>
    <row r="33" spans="1:12" ht="27.6" x14ac:dyDescent="0.3">
      <c r="A33" s="80">
        <v>14</v>
      </c>
      <c r="B33" s="74" t="s">
        <v>686</v>
      </c>
      <c r="C33" s="74"/>
      <c r="D33" s="74"/>
      <c r="E33" s="74"/>
      <c r="F33" s="74"/>
      <c r="G33" s="74"/>
      <c r="H33" s="82">
        <v>5</v>
      </c>
      <c r="J33" s="7">
        <v>23</v>
      </c>
      <c r="K33" s="26"/>
      <c r="L33" s="36">
        <v>115</v>
      </c>
    </row>
    <row r="34" spans="1:12" x14ac:dyDescent="0.3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16"/>
      <c r="L34" s="16"/>
    </row>
    <row r="35" spans="1:12" x14ac:dyDescent="0.3">
      <c r="A35" s="80">
        <v>15</v>
      </c>
      <c r="B35" s="81" t="s">
        <v>687</v>
      </c>
      <c r="C35" s="81"/>
      <c r="D35" s="81"/>
      <c r="E35" s="81"/>
      <c r="F35" s="81"/>
      <c r="G35" s="81"/>
      <c r="H35" s="82">
        <v>3</v>
      </c>
      <c r="J35" s="7">
        <v>49.9</v>
      </c>
      <c r="K35" s="26"/>
      <c r="L35" s="20">
        <f>H35*J35</f>
        <v>149.69999999999999</v>
      </c>
    </row>
    <row r="36" spans="1:12" x14ac:dyDescent="0.3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16"/>
      <c r="L36" s="16"/>
    </row>
    <row r="37" spans="1:12" x14ac:dyDescent="0.3">
      <c r="A37" s="80">
        <v>16</v>
      </c>
      <c r="B37" s="81" t="s">
        <v>688</v>
      </c>
      <c r="C37" s="81"/>
      <c r="D37" s="81"/>
      <c r="E37" s="81"/>
      <c r="F37" s="81"/>
      <c r="G37" s="81"/>
      <c r="H37" s="82">
        <v>1</v>
      </c>
      <c r="I37" s="7"/>
      <c r="J37" s="7">
        <v>34</v>
      </c>
      <c r="K37" s="26"/>
      <c r="L37" s="36">
        <v>34</v>
      </c>
    </row>
    <row r="38" spans="1:12" x14ac:dyDescent="0.3">
      <c r="A38" s="234"/>
      <c r="B38" s="234"/>
      <c r="C38" s="234"/>
      <c r="D38" s="234"/>
      <c r="E38" s="234"/>
      <c r="F38" s="234"/>
      <c r="G38" s="234"/>
      <c r="H38" s="234"/>
      <c r="I38" s="234"/>
      <c r="J38" s="234"/>
      <c r="K38" s="16"/>
      <c r="L38" s="16"/>
    </row>
    <row r="39" spans="1:12" ht="27.6" x14ac:dyDescent="0.3">
      <c r="A39" s="80">
        <v>17</v>
      </c>
      <c r="B39" s="74" t="s">
        <v>689</v>
      </c>
      <c r="C39" s="74"/>
      <c r="D39" s="74"/>
      <c r="E39" s="74"/>
      <c r="F39" s="74"/>
      <c r="G39" s="74"/>
      <c r="H39" s="82">
        <v>1</v>
      </c>
      <c r="I39" s="7"/>
      <c r="J39" s="7">
        <v>90</v>
      </c>
      <c r="K39" s="26"/>
      <c r="L39" s="36">
        <v>90</v>
      </c>
    </row>
    <row r="40" spans="1:12" x14ac:dyDescent="0.3">
      <c r="A40" s="234"/>
      <c r="B40" s="234"/>
      <c r="C40" s="234"/>
      <c r="D40" s="234"/>
      <c r="E40" s="234"/>
      <c r="F40" s="234"/>
      <c r="G40" s="234"/>
      <c r="H40" s="234"/>
      <c r="I40" s="234"/>
      <c r="J40" s="234"/>
      <c r="K40" s="16"/>
      <c r="L40" s="16"/>
    </row>
    <row r="41" spans="1:12" ht="27.6" x14ac:dyDescent="0.3">
      <c r="A41" s="80">
        <v>18</v>
      </c>
      <c r="B41" s="74" t="s">
        <v>690</v>
      </c>
      <c r="C41" s="74"/>
      <c r="D41" s="74"/>
      <c r="E41" s="74"/>
      <c r="F41" s="74"/>
      <c r="G41" s="74"/>
      <c r="H41" s="82">
        <v>1</v>
      </c>
      <c r="I41" s="7"/>
      <c r="J41" s="7">
        <v>99</v>
      </c>
      <c r="K41" s="26"/>
      <c r="L41" s="36">
        <v>99</v>
      </c>
    </row>
    <row r="42" spans="1:12" x14ac:dyDescent="0.3">
      <c r="A42" s="234"/>
      <c r="B42" s="234"/>
      <c r="C42" s="234"/>
      <c r="D42" s="234"/>
      <c r="E42" s="234"/>
      <c r="F42" s="234"/>
      <c r="G42" s="234"/>
      <c r="H42" s="234"/>
      <c r="I42" s="234"/>
      <c r="J42" s="234"/>
      <c r="K42" s="16"/>
      <c r="L42" s="16"/>
    </row>
    <row r="43" spans="1:12" ht="27.6" x14ac:dyDescent="0.3">
      <c r="A43" s="80">
        <v>19</v>
      </c>
      <c r="B43" s="83" t="s">
        <v>691</v>
      </c>
      <c r="C43" s="83"/>
      <c r="D43" s="83"/>
      <c r="E43" s="83"/>
      <c r="F43" s="83"/>
      <c r="G43" s="83"/>
      <c r="H43" s="82">
        <v>2</v>
      </c>
      <c r="J43" s="7">
        <v>1785</v>
      </c>
      <c r="K43" s="26"/>
      <c r="L43" s="36">
        <f>J43*H43</f>
        <v>3570</v>
      </c>
    </row>
    <row r="44" spans="1:12" x14ac:dyDescent="0.3">
      <c r="A44" s="84"/>
      <c r="B44" s="85"/>
      <c r="C44" s="85"/>
      <c r="D44" s="85"/>
      <c r="E44" s="85"/>
      <c r="F44" s="85"/>
      <c r="G44" s="85"/>
      <c r="H44" s="86"/>
      <c r="I44" s="18"/>
      <c r="J44" s="87"/>
      <c r="K44" s="37"/>
      <c r="L44" s="37"/>
    </row>
    <row r="45" spans="1:12" x14ac:dyDescent="0.3">
      <c r="A45" s="80">
        <v>20</v>
      </c>
      <c r="B45" s="81" t="s">
        <v>692</v>
      </c>
      <c r="C45" s="81"/>
      <c r="D45" s="81"/>
      <c r="E45" s="81"/>
      <c r="F45" s="81"/>
      <c r="G45" s="81"/>
      <c r="H45" s="82">
        <v>2</v>
      </c>
      <c r="I45" s="7"/>
      <c r="J45" s="7">
        <v>85</v>
      </c>
      <c r="K45" s="26"/>
      <c r="L45" s="36">
        <f>J45*H45</f>
        <v>170</v>
      </c>
    </row>
    <row r="46" spans="1:12" x14ac:dyDescent="0.3">
      <c r="A46" s="84"/>
      <c r="B46" s="85"/>
      <c r="C46" s="85"/>
      <c r="D46" s="85"/>
      <c r="E46" s="85"/>
      <c r="F46" s="85"/>
      <c r="G46" s="85"/>
      <c r="H46" s="86"/>
      <c r="I46" s="18"/>
      <c r="J46" s="87"/>
      <c r="K46" s="16"/>
      <c r="L46" s="18"/>
    </row>
    <row r="47" spans="1:12" x14ac:dyDescent="0.3">
      <c r="A47" s="80">
        <v>21</v>
      </c>
      <c r="B47" s="74" t="s">
        <v>693</v>
      </c>
      <c r="C47" s="74"/>
      <c r="D47" s="74"/>
      <c r="E47" s="74"/>
      <c r="F47" s="74"/>
      <c r="G47" s="74"/>
      <c r="H47" s="82">
        <v>2</v>
      </c>
      <c r="J47" s="7">
        <v>333</v>
      </c>
      <c r="K47" s="26"/>
      <c r="L47" s="36">
        <f>J47*H47</f>
        <v>666</v>
      </c>
    </row>
    <row r="48" spans="1:12" x14ac:dyDescent="0.3">
      <c r="A48" s="84"/>
      <c r="B48" s="85"/>
      <c r="C48" s="85"/>
      <c r="D48" s="85"/>
      <c r="E48" s="85"/>
      <c r="F48" s="85"/>
      <c r="G48" s="85"/>
      <c r="H48" s="86"/>
      <c r="I48" s="18"/>
      <c r="J48" s="87"/>
      <c r="K48" s="16"/>
      <c r="L48" s="18"/>
    </row>
    <row r="49" spans="1:12" ht="27.6" x14ac:dyDescent="0.3">
      <c r="A49" s="80">
        <v>22</v>
      </c>
      <c r="B49" s="83" t="s">
        <v>694</v>
      </c>
      <c r="C49" s="83"/>
      <c r="D49" s="83"/>
      <c r="E49" s="83"/>
      <c r="F49" s="83"/>
      <c r="G49" s="83"/>
      <c r="H49" s="82">
        <v>1</v>
      </c>
      <c r="I49" s="7"/>
      <c r="J49" s="7">
        <v>39</v>
      </c>
      <c r="K49" s="26"/>
      <c r="L49" s="36">
        <v>39</v>
      </c>
    </row>
    <row r="50" spans="1:12" x14ac:dyDescent="0.3">
      <c r="A50" s="84"/>
      <c r="B50" s="85"/>
      <c r="C50" s="85"/>
      <c r="D50" s="85"/>
      <c r="E50" s="85"/>
      <c r="F50" s="85"/>
      <c r="G50" s="85"/>
      <c r="H50" s="86"/>
      <c r="I50" s="18"/>
      <c r="J50" s="87"/>
      <c r="K50" s="16"/>
      <c r="L50" s="18"/>
    </row>
    <row r="51" spans="1:12" ht="27.6" x14ac:dyDescent="0.3">
      <c r="A51" s="80">
        <v>23</v>
      </c>
      <c r="B51" s="74" t="s">
        <v>695</v>
      </c>
      <c r="C51" s="74"/>
      <c r="D51" s="74"/>
      <c r="E51" s="74"/>
      <c r="F51" s="74"/>
      <c r="G51" s="74"/>
      <c r="H51" s="82">
        <v>1</v>
      </c>
      <c r="I51" s="7"/>
      <c r="J51" s="7">
        <v>22</v>
      </c>
      <c r="K51" s="26"/>
      <c r="L51" s="36">
        <v>22</v>
      </c>
    </row>
    <row r="52" spans="1:12" x14ac:dyDescent="0.3">
      <c r="A52" s="84"/>
      <c r="B52" s="85"/>
      <c r="C52" s="85"/>
      <c r="D52" s="85"/>
      <c r="E52" s="85"/>
      <c r="F52" s="85"/>
      <c r="G52" s="85"/>
      <c r="H52" s="86"/>
      <c r="I52" s="18"/>
      <c r="J52" s="18"/>
      <c r="K52" s="16"/>
      <c r="L52" s="18"/>
    </row>
    <row r="53" spans="1:12" ht="27.6" x14ac:dyDescent="0.3">
      <c r="A53" s="80">
        <v>24</v>
      </c>
      <c r="B53" s="83" t="s">
        <v>696</v>
      </c>
      <c r="C53" s="83"/>
      <c r="D53" s="83"/>
      <c r="E53" s="83"/>
      <c r="F53" s="83"/>
      <c r="G53" s="83"/>
      <c r="H53" s="82">
        <v>1</v>
      </c>
      <c r="I53" s="7"/>
      <c r="J53" s="7">
        <v>430</v>
      </c>
      <c r="K53" s="26"/>
      <c r="L53" s="36">
        <v>430</v>
      </c>
    </row>
    <row r="54" spans="1:12" x14ac:dyDescent="0.3">
      <c r="A54" s="84"/>
      <c r="B54" s="85"/>
      <c r="C54" s="85"/>
      <c r="D54" s="85"/>
      <c r="E54" s="85"/>
      <c r="F54" s="85"/>
      <c r="G54" s="85"/>
      <c r="H54" s="86"/>
      <c r="I54" s="18"/>
      <c r="J54" s="87"/>
      <c r="K54" s="16"/>
      <c r="L54" s="18"/>
    </row>
    <row r="55" spans="1:12" ht="27.6" x14ac:dyDescent="0.3">
      <c r="A55" s="80">
        <v>25</v>
      </c>
      <c r="B55" s="83" t="s">
        <v>697</v>
      </c>
      <c r="C55" s="83"/>
      <c r="D55" s="83"/>
      <c r="E55" s="83"/>
      <c r="F55" s="83"/>
      <c r="G55" s="83"/>
      <c r="H55" s="82">
        <v>1</v>
      </c>
      <c r="I55" s="7"/>
      <c r="J55" s="7">
        <v>175</v>
      </c>
      <c r="K55" s="26"/>
      <c r="L55" s="36">
        <v>175</v>
      </c>
    </row>
    <row r="56" spans="1:12" x14ac:dyDescent="0.3">
      <c r="A56" s="84"/>
      <c r="B56" s="85"/>
      <c r="C56" s="85"/>
      <c r="D56" s="85"/>
      <c r="E56" s="85"/>
      <c r="F56" s="85"/>
      <c r="G56" s="85"/>
      <c r="H56" s="86"/>
      <c r="I56" s="18"/>
      <c r="J56" s="87"/>
      <c r="K56" s="16"/>
      <c r="L56" s="18"/>
    </row>
    <row r="57" spans="1:12" ht="27.6" x14ac:dyDescent="0.3">
      <c r="A57" s="80">
        <v>26</v>
      </c>
      <c r="B57" s="83" t="s">
        <v>698</v>
      </c>
      <c r="C57" s="83"/>
      <c r="D57" s="83"/>
      <c r="E57" s="83"/>
      <c r="F57" s="83"/>
      <c r="G57" s="83"/>
      <c r="H57" s="82">
        <v>1</v>
      </c>
      <c r="I57" s="7"/>
      <c r="J57" s="7">
        <v>239</v>
      </c>
      <c r="K57" s="26"/>
      <c r="L57" s="36">
        <v>239</v>
      </c>
    </row>
    <row r="58" spans="1:12" x14ac:dyDescent="0.3">
      <c r="A58" s="84"/>
      <c r="B58" s="85"/>
      <c r="C58" s="85"/>
      <c r="D58" s="85"/>
      <c r="E58" s="85"/>
      <c r="F58" s="85"/>
      <c r="G58" s="85"/>
      <c r="H58" s="86"/>
      <c r="I58" s="18"/>
      <c r="J58" s="87"/>
      <c r="K58" s="16"/>
      <c r="L58" s="18"/>
    </row>
    <row r="59" spans="1:12" ht="27.6" x14ac:dyDescent="0.3">
      <c r="A59" s="80">
        <v>27</v>
      </c>
      <c r="B59" s="83" t="s">
        <v>699</v>
      </c>
      <c r="C59" s="83"/>
      <c r="D59" s="83"/>
      <c r="E59" s="83"/>
      <c r="F59" s="83"/>
      <c r="G59" s="83"/>
      <c r="H59" s="82">
        <v>1</v>
      </c>
      <c r="I59" s="7"/>
      <c r="J59" s="7">
        <v>28</v>
      </c>
      <c r="K59" s="20"/>
      <c r="L59" s="36">
        <v>28</v>
      </c>
    </row>
    <row r="60" spans="1:12" x14ac:dyDescent="0.3">
      <c r="A60" s="84"/>
      <c r="B60" s="85"/>
      <c r="C60" s="85"/>
      <c r="D60" s="85"/>
      <c r="E60" s="85"/>
      <c r="F60" s="85"/>
      <c r="G60" s="85"/>
      <c r="H60" s="86"/>
      <c r="I60" s="18"/>
      <c r="J60" s="87"/>
      <c r="K60" s="16"/>
      <c r="L60" s="18"/>
    </row>
    <row r="61" spans="1:12" x14ac:dyDescent="0.3">
      <c r="A61" s="80">
        <v>28</v>
      </c>
      <c r="B61" s="47" t="s">
        <v>700</v>
      </c>
      <c r="C61" s="47"/>
      <c r="D61" s="47"/>
      <c r="E61" s="47"/>
      <c r="F61" s="47"/>
      <c r="G61" s="47"/>
      <c r="H61" s="82"/>
      <c r="I61" s="7"/>
      <c r="J61" s="7">
        <v>300</v>
      </c>
      <c r="K61" s="20"/>
      <c r="L61" s="36">
        <v>200</v>
      </c>
    </row>
    <row r="62" spans="1:12" x14ac:dyDescent="0.3">
      <c r="A62" s="84"/>
      <c r="B62" s="85"/>
      <c r="C62" s="85"/>
      <c r="D62" s="85"/>
      <c r="E62" s="85"/>
      <c r="F62" s="85"/>
      <c r="G62" s="85"/>
      <c r="H62" s="86"/>
      <c r="I62" s="18"/>
      <c r="J62" s="87"/>
      <c r="K62" s="16"/>
      <c r="L62" s="18"/>
    </row>
    <row r="63" spans="1:12" ht="27.6" x14ac:dyDescent="0.3">
      <c r="A63" s="80">
        <v>29</v>
      </c>
      <c r="B63" s="74" t="s">
        <v>701</v>
      </c>
      <c r="C63" s="74"/>
      <c r="D63" s="74"/>
      <c r="E63" s="74"/>
      <c r="F63" s="74"/>
      <c r="G63" s="74"/>
      <c r="H63" s="82"/>
      <c r="I63" s="7"/>
      <c r="J63" s="7">
        <v>300</v>
      </c>
      <c r="K63" s="26"/>
      <c r="L63" s="36">
        <v>300</v>
      </c>
    </row>
    <row r="64" spans="1:12" x14ac:dyDescent="0.3">
      <c r="A64" s="17"/>
      <c r="B64" s="17"/>
      <c r="C64" s="17"/>
      <c r="D64" s="17"/>
      <c r="E64" s="17"/>
      <c r="F64" s="17"/>
      <c r="G64" s="17"/>
      <c r="H64" s="19"/>
      <c r="I64" s="18"/>
      <c r="J64" s="18"/>
      <c r="K64" s="16"/>
      <c r="L64" s="16"/>
    </row>
    <row r="65" spans="1:12" ht="21.6" thickBot="1" x14ac:dyDescent="0.4">
      <c r="A65" s="15"/>
      <c r="B65" s="214" t="s">
        <v>1923</v>
      </c>
      <c r="C65" s="215"/>
      <c r="D65" s="215"/>
      <c r="E65" s="215"/>
      <c r="F65" s="215"/>
      <c r="G65" s="215"/>
      <c r="H65" s="164"/>
      <c r="I65" s="139"/>
      <c r="J65" s="139"/>
      <c r="K65" s="165"/>
      <c r="L65" s="169">
        <f>L69-L67</f>
        <v>4.7900000000008731</v>
      </c>
    </row>
    <row r="66" spans="1:12" ht="14.4" customHeight="1" thickTop="1" x14ac:dyDescent="0.3">
      <c r="A66" s="17"/>
      <c r="B66" s="17"/>
      <c r="C66" s="17"/>
      <c r="D66" s="17"/>
      <c r="E66" s="17"/>
      <c r="F66" s="17"/>
      <c r="G66" s="17"/>
      <c r="H66" s="19"/>
      <c r="I66" s="18"/>
      <c r="J66" s="18"/>
      <c r="K66" s="16"/>
      <c r="L66" s="16"/>
    </row>
    <row r="67" spans="1:12" ht="21.6" thickBot="1" x14ac:dyDescent="0.4">
      <c r="A67" s="15"/>
      <c r="B67" s="13" t="s">
        <v>0</v>
      </c>
      <c r="C67" s="50"/>
      <c r="D67" s="50"/>
      <c r="E67" s="50"/>
      <c r="F67" s="50"/>
      <c r="G67" s="50"/>
      <c r="H67" s="15"/>
      <c r="I67" s="11"/>
      <c r="J67" s="11"/>
      <c r="K67" s="15"/>
      <c r="L67" s="9">
        <f>L7+L9+L11+L13+L15+L17+L19+L21+L23+L25+L27+L3+L29+L31+L33+L35+L37+L39+L41+L43+L45+L47+L49+L51+L53+L55+L57+L59+L61+L63</f>
        <v>16995.21</v>
      </c>
    </row>
    <row r="68" spans="1:12" ht="15" thickTop="1" x14ac:dyDescent="0.3">
      <c r="A68" s="17"/>
      <c r="B68" s="17"/>
      <c r="C68" s="17"/>
      <c r="D68" s="17"/>
      <c r="E68" s="17"/>
      <c r="F68" s="17"/>
      <c r="G68" s="17"/>
      <c r="H68" s="19"/>
      <c r="I68" s="18"/>
      <c r="J68" s="18"/>
      <c r="K68" s="16"/>
      <c r="L68" s="16"/>
    </row>
    <row r="69" spans="1:12" ht="21.6" thickBot="1" x14ac:dyDescent="0.4">
      <c r="A69" s="15"/>
      <c r="B69" s="233" t="s">
        <v>1786</v>
      </c>
      <c r="C69" s="233"/>
      <c r="D69" s="233"/>
      <c r="E69" s="233"/>
      <c r="F69" s="233"/>
      <c r="G69" s="233"/>
      <c r="H69" s="233"/>
      <c r="I69" s="233"/>
      <c r="J69" s="233"/>
      <c r="K69" s="233"/>
      <c r="L69" s="88">
        <v>17000</v>
      </c>
    </row>
    <row r="70" spans="1:12" ht="15" thickTop="1" x14ac:dyDescent="0.3">
      <c r="A70" s="17"/>
      <c r="B70" s="17"/>
      <c r="C70" s="17"/>
      <c r="D70" s="17"/>
      <c r="E70" s="17"/>
      <c r="F70" s="17"/>
      <c r="G70" s="17"/>
      <c r="H70" s="19"/>
      <c r="I70" s="18"/>
      <c r="J70" s="18"/>
      <c r="K70" s="16"/>
      <c r="L70" s="16"/>
    </row>
    <row r="71" spans="1:12" x14ac:dyDescent="0.3">
      <c r="A71" s="2"/>
      <c r="K71" s="2"/>
      <c r="L71" s="2"/>
    </row>
    <row r="72" spans="1:12" ht="15" customHeight="1" x14ac:dyDescent="0.3">
      <c r="B72"/>
      <c r="F72" s="1"/>
      <c r="G72" s="1"/>
      <c r="H72"/>
      <c r="I72" s="2"/>
      <c r="J72"/>
    </row>
    <row r="73" spans="1:12" ht="15" customHeight="1" x14ac:dyDescent="0.3">
      <c r="B73"/>
      <c r="F73" s="1"/>
      <c r="G73" s="1"/>
      <c r="H73"/>
      <c r="I73" s="2"/>
      <c r="J73"/>
    </row>
    <row r="74" spans="1:12" ht="15" customHeight="1" x14ac:dyDescent="0.3">
      <c r="B74"/>
      <c r="F74" s="1"/>
      <c r="G74" s="1"/>
      <c r="H74"/>
      <c r="I74" s="2"/>
      <c r="J74"/>
    </row>
    <row r="75" spans="1:12" ht="18" customHeight="1" x14ac:dyDescent="0.3">
      <c r="A75" s="5"/>
      <c r="B75" s="5"/>
      <c r="C75" s="5"/>
      <c r="D75" s="42"/>
      <c r="E75" s="42"/>
      <c r="F75" s="42"/>
      <c r="G75" s="42"/>
      <c r="H75" s="42"/>
      <c r="I75" s="42"/>
      <c r="J75" s="42"/>
      <c r="K75" s="41"/>
      <c r="L75" s="41"/>
    </row>
    <row r="76" spans="1:12" ht="18" customHeight="1" x14ac:dyDescent="0.35">
      <c r="A76" s="49" t="s">
        <v>1939</v>
      </c>
      <c r="B76" s="49"/>
      <c r="C76" s="49"/>
      <c r="D76" s="49"/>
      <c r="E76" s="49"/>
      <c r="F76" s="49"/>
      <c r="G76" s="45"/>
      <c r="H76" s="228"/>
      <c r="I76" s="228"/>
      <c r="J76" s="228"/>
      <c r="K76" s="228"/>
      <c r="L76" s="228"/>
    </row>
    <row r="77" spans="1:12" ht="18" customHeight="1" x14ac:dyDescent="0.35">
      <c r="A77" s="49" t="s">
        <v>1944</v>
      </c>
      <c r="B77" s="49"/>
      <c r="C77" s="49"/>
      <c r="D77" s="49"/>
      <c r="E77" s="49"/>
      <c r="F77" s="49"/>
      <c r="G77" s="45"/>
      <c r="H77" s="228"/>
      <c r="I77" s="228"/>
      <c r="J77" s="228"/>
      <c r="K77" s="228"/>
      <c r="L77" s="228"/>
    </row>
    <row r="78" spans="1:12" ht="18" customHeight="1" x14ac:dyDescent="0.35">
      <c r="A78" s="49" t="s">
        <v>1952</v>
      </c>
      <c r="B78" s="49"/>
      <c r="C78" s="49"/>
      <c r="D78" s="49"/>
      <c r="E78" s="49"/>
      <c r="F78" s="49"/>
      <c r="G78" s="45"/>
      <c r="H78" s="228"/>
      <c r="I78" s="228"/>
      <c r="J78" s="228"/>
      <c r="K78" s="228"/>
      <c r="L78" s="228"/>
    </row>
    <row r="79" spans="1:12" ht="18" customHeight="1" x14ac:dyDescent="0.35">
      <c r="A79" s="49" t="s">
        <v>1949</v>
      </c>
      <c r="B79" s="49"/>
      <c r="C79" s="49"/>
      <c r="D79" s="49"/>
      <c r="E79" s="49"/>
      <c r="F79" s="49"/>
      <c r="G79" s="45"/>
      <c r="H79" s="228"/>
      <c r="I79" s="228"/>
      <c r="J79" s="228"/>
      <c r="K79" s="228"/>
      <c r="L79" s="228"/>
    </row>
    <row r="80" spans="1:12" ht="18" customHeight="1" x14ac:dyDescent="0.35">
      <c r="A80" s="49" t="s">
        <v>2012</v>
      </c>
      <c r="B80" s="49"/>
      <c r="C80" s="49"/>
      <c r="D80" s="49"/>
      <c r="E80" s="49"/>
      <c r="F80" s="49"/>
      <c r="G80" s="45"/>
      <c r="H80" s="228"/>
      <c r="I80" s="228"/>
      <c r="J80" s="228"/>
      <c r="K80" s="228"/>
      <c r="L80" s="228"/>
    </row>
    <row r="81" spans="1:12" ht="18" customHeight="1" x14ac:dyDescent="0.35">
      <c r="A81" s="227" t="s">
        <v>1950</v>
      </c>
      <c r="B81" s="49"/>
      <c r="C81" s="49"/>
      <c r="D81" s="49"/>
      <c r="E81" s="49"/>
      <c r="F81" s="49"/>
      <c r="G81" s="45"/>
      <c r="H81" s="228"/>
      <c r="I81" s="228"/>
      <c r="J81" s="228"/>
      <c r="K81" s="228"/>
      <c r="L81" s="228"/>
    </row>
    <row r="82" spans="1:12" ht="18" customHeight="1" x14ac:dyDescent="0.35">
      <c r="A82" s="227" t="s">
        <v>1954</v>
      </c>
      <c r="B82" s="49"/>
      <c r="C82" s="49"/>
      <c r="D82" s="49"/>
      <c r="E82" s="49"/>
      <c r="F82" s="49"/>
      <c r="G82" s="45"/>
      <c r="H82" s="228"/>
      <c r="I82" s="228"/>
      <c r="J82" s="228"/>
      <c r="K82" s="228"/>
      <c r="L82" s="228"/>
    </row>
    <row r="83" spans="1:12" ht="18" customHeight="1" x14ac:dyDescent="0.35">
      <c r="A83" s="227" t="s">
        <v>1953</v>
      </c>
      <c r="B83" s="49"/>
      <c r="C83" s="49"/>
      <c r="D83" s="49"/>
      <c r="E83" s="49"/>
      <c r="F83" s="49"/>
      <c r="G83" s="45"/>
      <c r="H83" s="228"/>
      <c r="I83" s="228"/>
      <c r="J83" s="228"/>
      <c r="K83" s="228"/>
      <c r="L83" s="228"/>
    </row>
    <row r="84" spans="1:12" ht="18" customHeight="1" x14ac:dyDescent="0.35">
      <c r="A84" s="227" t="s">
        <v>1951</v>
      </c>
      <c r="B84" s="49"/>
      <c r="C84" s="49"/>
      <c r="D84" s="49"/>
      <c r="E84" s="49"/>
      <c r="F84" s="49"/>
      <c r="G84" s="45"/>
      <c r="H84" s="228"/>
      <c r="I84" s="228"/>
      <c r="J84" s="228"/>
      <c r="K84" s="228"/>
      <c r="L84" s="228"/>
    </row>
    <row r="85" spans="1:12" ht="18" customHeight="1" x14ac:dyDescent="0.35">
      <c r="A85" s="49" t="s">
        <v>2011</v>
      </c>
      <c r="B85" s="49"/>
      <c r="C85" s="49"/>
      <c r="D85" s="49"/>
      <c r="E85" s="49"/>
      <c r="F85" s="49"/>
      <c r="G85" s="45"/>
      <c r="H85" s="228"/>
      <c r="I85" s="228"/>
      <c r="J85" s="228"/>
      <c r="K85" s="228"/>
      <c r="L85" s="228"/>
    </row>
    <row r="86" spans="1:12" ht="18" customHeight="1" x14ac:dyDescent="0.35">
      <c r="A86" s="49" t="s">
        <v>1897</v>
      </c>
      <c r="B86" s="49"/>
      <c r="C86" s="49"/>
      <c r="D86" s="49"/>
      <c r="E86" s="49"/>
      <c r="F86" s="49"/>
      <c r="G86" s="45"/>
      <c r="H86" s="228"/>
      <c r="I86" s="228"/>
      <c r="J86" s="228"/>
      <c r="K86" s="228"/>
      <c r="L86" s="228"/>
    </row>
    <row r="87" spans="1:12" ht="18" customHeight="1" x14ac:dyDescent="0.35">
      <c r="A87" s="231" t="s">
        <v>1940</v>
      </c>
      <c r="B87" s="231"/>
      <c r="C87" s="230"/>
      <c r="D87" s="230"/>
      <c r="E87" s="230"/>
      <c r="F87" s="230"/>
      <c r="G87" s="230"/>
      <c r="H87" s="228"/>
      <c r="I87" s="228"/>
      <c r="J87" s="228"/>
      <c r="K87" s="228"/>
      <c r="L87" s="228"/>
    </row>
    <row r="88" spans="1:12" ht="18" customHeight="1" x14ac:dyDescent="0.3">
      <c r="A88" s="5"/>
      <c r="B88" s="5"/>
      <c r="C88" s="5"/>
      <c r="D88" s="42"/>
      <c r="E88" s="42"/>
      <c r="F88" s="42"/>
      <c r="G88" s="42"/>
      <c r="H88" s="42"/>
      <c r="I88" s="42"/>
      <c r="J88" s="42"/>
      <c r="K88" s="41"/>
      <c r="L88" s="41"/>
    </row>
    <row r="89" spans="1:12" x14ac:dyDescent="0.3">
      <c r="A89" s="2"/>
      <c r="K89" s="2"/>
      <c r="L89" s="2"/>
    </row>
    <row r="90" spans="1:12" x14ac:dyDescent="0.3">
      <c r="A90" s="2"/>
      <c r="K90" s="2"/>
      <c r="L90" s="2"/>
    </row>
    <row r="91" spans="1:12" x14ac:dyDescent="0.3">
      <c r="A91" s="2"/>
      <c r="K91" s="2"/>
      <c r="L91" s="2"/>
    </row>
    <row r="92" spans="1:12" x14ac:dyDescent="0.3">
      <c r="A92" s="2"/>
      <c r="K92" s="2"/>
      <c r="L92" s="2"/>
    </row>
    <row r="93" spans="1:12" x14ac:dyDescent="0.3">
      <c r="A93" s="2"/>
      <c r="B93" s="5" t="s">
        <v>1369</v>
      </c>
      <c r="C93" s="25"/>
      <c r="D93" s="25"/>
      <c r="E93" s="25"/>
      <c r="F93" s="25"/>
      <c r="G93" s="25"/>
      <c r="K93" s="2"/>
      <c r="L93" s="2"/>
    </row>
    <row r="94" spans="1:12" x14ac:dyDescent="0.3">
      <c r="A94" s="2"/>
      <c r="B94" s="17"/>
      <c r="K94" s="2"/>
      <c r="L94" s="2"/>
    </row>
    <row r="95" spans="1:12" x14ac:dyDescent="0.3">
      <c r="A95" s="2"/>
      <c r="B95" s="204" t="s">
        <v>1695</v>
      </c>
      <c r="C95" s="225"/>
      <c r="D95" s="225"/>
      <c r="E95" s="225"/>
      <c r="F95" s="225"/>
      <c r="G95" s="225"/>
      <c r="K95" s="2"/>
      <c r="L95" s="2"/>
    </row>
    <row r="96" spans="1:12" x14ac:dyDescent="0.3">
      <c r="A96" s="2"/>
      <c r="B96" s="205" t="s">
        <v>1692</v>
      </c>
      <c r="C96" s="226"/>
      <c r="D96" s="226"/>
      <c r="E96" s="226"/>
      <c r="F96" s="226"/>
      <c r="G96" s="226"/>
      <c r="K96" s="2"/>
      <c r="L96" s="2"/>
    </row>
    <row r="97" spans="1:12" x14ac:dyDescent="0.3">
      <c r="A97" s="2"/>
      <c r="B97" s="39" t="s">
        <v>1693</v>
      </c>
      <c r="C97" s="25"/>
      <c r="D97" s="25"/>
      <c r="E97" s="25"/>
      <c r="F97" s="25"/>
      <c r="G97" s="25"/>
      <c r="K97" s="2"/>
      <c r="L97" s="2"/>
    </row>
    <row r="98" spans="1:12" x14ac:dyDescent="0.3">
      <c r="A98" s="2"/>
      <c r="B98" s="204" t="s">
        <v>1694</v>
      </c>
      <c r="C98" s="225"/>
      <c r="D98" s="225"/>
      <c r="E98" s="225"/>
      <c r="F98" s="225"/>
      <c r="G98" s="225"/>
      <c r="K98" s="2"/>
      <c r="L98" s="2"/>
    </row>
    <row r="99" spans="1:12" x14ac:dyDescent="0.3">
      <c r="A99" s="2"/>
      <c r="B99" s="17"/>
      <c r="K99" s="2"/>
      <c r="L99" s="2"/>
    </row>
    <row r="100" spans="1:12" x14ac:dyDescent="0.3">
      <c r="A100" s="2"/>
      <c r="C100" s="8"/>
      <c r="D100" s="7"/>
      <c r="E100" s="7"/>
      <c r="F100"/>
      <c r="G100"/>
      <c r="K100" s="2"/>
      <c r="L100" s="2"/>
    </row>
    <row r="101" spans="1:12" x14ac:dyDescent="0.3">
      <c r="A101" s="2"/>
      <c r="C101" s="8"/>
      <c r="D101" s="7"/>
      <c r="E101" s="7"/>
      <c r="F101"/>
      <c r="G101"/>
      <c r="K101" s="2"/>
      <c r="L101" s="2"/>
    </row>
    <row r="102" spans="1:12" x14ac:dyDescent="0.3">
      <c r="A102" s="2"/>
      <c r="C102" s="8"/>
      <c r="D102" s="7"/>
      <c r="E102" s="7"/>
      <c r="F102"/>
      <c r="G102"/>
      <c r="K102" s="2"/>
      <c r="L102" s="2"/>
    </row>
    <row r="103" spans="1:12" x14ac:dyDescent="0.3">
      <c r="A103" s="2"/>
      <c r="C103" s="8"/>
      <c r="D103" s="7"/>
      <c r="E103" s="7"/>
      <c r="F103"/>
      <c r="G103"/>
      <c r="K103" s="2"/>
      <c r="L103" s="2"/>
    </row>
    <row r="104" spans="1:12" x14ac:dyDescent="0.3">
      <c r="A104" s="2"/>
      <c r="B104" s="5" t="s">
        <v>1890</v>
      </c>
      <c r="C104" s="8"/>
      <c r="D104" s="7"/>
      <c r="E104" s="7"/>
      <c r="F104"/>
      <c r="G104"/>
      <c r="K104" s="2"/>
      <c r="L104" s="2"/>
    </row>
    <row r="105" spans="1:12" x14ac:dyDescent="0.3">
      <c r="A105" s="2"/>
      <c r="B105" s="17"/>
      <c r="C105" s="8"/>
      <c r="D105" s="7"/>
      <c r="E105" s="7"/>
      <c r="F105"/>
      <c r="G105"/>
      <c r="K105" s="2"/>
      <c r="L105" s="2"/>
    </row>
    <row r="106" spans="1:12" x14ac:dyDescent="0.3">
      <c r="A106" s="2"/>
      <c r="B106" s="39" t="s">
        <v>1892</v>
      </c>
      <c r="C106" s="8"/>
      <c r="D106" s="7"/>
      <c r="E106" s="7"/>
      <c r="F106"/>
      <c r="G106"/>
      <c r="K106" s="2"/>
      <c r="L106" s="2"/>
    </row>
    <row r="107" spans="1:12" x14ac:dyDescent="0.3">
      <c r="A107" s="2"/>
      <c r="B107" s="39" t="s">
        <v>1891</v>
      </c>
      <c r="C107" s="8"/>
      <c r="D107" s="7"/>
      <c r="E107" s="7"/>
      <c r="F107"/>
      <c r="G107"/>
      <c r="K107" s="2"/>
      <c r="L107" s="2"/>
    </row>
    <row r="108" spans="1:12" x14ac:dyDescent="0.3">
      <c r="A108" s="2"/>
      <c r="B108" s="17"/>
      <c r="C108" s="8"/>
      <c r="D108" s="7"/>
      <c r="E108" s="7"/>
      <c r="F108"/>
      <c r="G108"/>
      <c r="K108" s="2"/>
      <c r="L108" s="2"/>
    </row>
    <row r="109" spans="1:12" x14ac:dyDescent="0.3">
      <c r="A109" s="2"/>
      <c r="C109" s="8"/>
      <c r="D109" s="7"/>
      <c r="E109" s="1"/>
      <c r="F109"/>
      <c r="G109"/>
      <c r="K109" s="2"/>
      <c r="L109" s="2"/>
    </row>
    <row r="110" spans="1:12" x14ac:dyDescent="0.3">
      <c r="A110" s="2"/>
      <c r="C110" s="8"/>
      <c r="D110" s="7"/>
      <c r="E110" s="1"/>
      <c r="F110"/>
      <c r="G110"/>
      <c r="K110" s="2"/>
      <c r="L110" s="2"/>
    </row>
    <row r="111" spans="1:12" x14ac:dyDescent="0.3">
      <c r="A111" s="2"/>
      <c r="C111" s="8"/>
      <c r="D111" s="7"/>
      <c r="E111" s="1"/>
      <c r="F111"/>
      <c r="G111"/>
      <c r="K111" s="2"/>
      <c r="L111" s="2"/>
    </row>
    <row r="112" spans="1:12" x14ac:dyDescent="0.3">
      <c r="A112" s="2"/>
      <c r="C112" s="8"/>
      <c r="D112" s="7"/>
      <c r="E112" s="1"/>
      <c r="F112"/>
      <c r="G112"/>
      <c r="K112" s="2"/>
      <c r="L112" s="2"/>
    </row>
    <row r="113" spans="1:12" x14ac:dyDescent="0.3">
      <c r="A113" s="2"/>
      <c r="B113" s="5" t="s">
        <v>1909</v>
      </c>
      <c r="C113" s="8"/>
      <c r="D113" s="7"/>
      <c r="E113" s="1"/>
      <c r="F113"/>
      <c r="G113"/>
      <c r="K113" s="2"/>
      <c r="L113" s="2"/>
    </row>
    <row r="114" spans="1:12" x14ac:dyDescent="0.3">
      <c r="A114" s="2"/>
      <c r="B114" s="39"/>
      <c r="C114" s="8"/>
      <c r="D114" s="7"/>
      <c r="E114" s="1"/>
      <c r="F114"/>
      <c r="G114"/>
      <c r="K114" s="2"/>
      <c r="L114" s="2"/>
    </row>
    <row r="115" spans="1:12" x14ac:dyDescent="0.3">
      <c r="A115" s="2"/>
      <c r="B115" s="39" t="s">
        <v>2013</v>
      </c>
      <c r="C115" s="8"/>
      <c r="D115" s="7"/>
      <c r="E115" s="1"/>
      <c r="F115"/>
      <c r="G115"/>
      <c r="K115" s="2"/>
      <c r="L115" s="2"/>
    </row>
    <row r="116" spans="1:12" x14ac:dyDescent="0.3">
      <c r="A116" s="2"/>
      <c r="B116" s="39" t="s">
        <v>1895</v>
      </c>
      <c r="C116" s="8"/>
      <c r="D116" s="7"/>
      <c r="E116" s="1"/>
      <c r="F116"/>
      <c r="G116"/>
      <c r="K116" s="2"/>
      <c r="L116" s="2"/>
    </row>
    <row r="117" spans="1:12" x14ac:dyDescent="0.3">
      <c r="A117" s="2"/>
      <c r="B117" s="39" t="s">
        <v>1896</v>
      </c>
      <c r="C117" s="8"/>
      <c r="D117" s="7"/>
      <c r="E117" s="1"/>
      <c r="F117"/>
      <c r="G117"/>
      <c r="K117" s="2"/>
      <c r="L117" s="2"/>
    </row>
    <row r="118" spans="1:12" x14ac:dyDescent="0.3">
      <c r="A118" s="2"/>
      <c r="B118" s="39" t="s">
        <v>1910</v>
      </c>
      <c r="C118" s="8"/>
      <c r="D118" s="7"/>
      <c r="E118" s="1"/>
      <c r="F118"/>
      <c r="G118"/>
      <c r="K118" s="2"/>
      <c r="L118" s="2"/>
    </row>
    <row r="119" spans="1:12" x14ac:dyDescent="0.3">
      <c r="A119" s="2"/>
      <c r="B119" s="17"/>
      <c r="C119" s="8"/>
      <c r="D119" s="7"/>
      <c r="E119" s="1"/>
      <c r="F119"/>
      <c r="G119"/>
      <c r="K119" s="2"/>
      <c r="L119" s="2"/>
    </row>
    <row r="120" spans="1:12" x14ac:dyDescent="0.3">
      <c r="A120" s="2"/>
      <c r="B120" s="39" t="s">
        <v>1893</v>
      </c>
      <c r="C120" s="8"/>
      <c r="D120" s="7"/>
      <c r="E120" s="1"/>
      <c r="F120"/>
      <c r="G120"/>
      <c r="K120" s="2"/>
      <c r="L120" s="2"/>
    </row>
    <row r="121" spans="1:12" x14ac:dyDescent="0.3">
      <c r="A121" s="2"/>
      <c r="B121" s="39" t="s">
        <v>1894</v>
      </c>
      <c r="C121" s="3"/>
      <c r="D121" s="7"/>
      <c r="E121" s="1"/>
      <c r="F121"/>
      <c r="G121"/>
      <c r="K121" s="2"/>
      <c r="L121" s="2"/>
    </row>
    <row r="122" spans="1:12" x14ac:dyDescent="0.3">
      <c r="A122" s="2"/>
      <c r="B122" s="56"/>
      <c r="C122" s="3"/>
      <c r="D122" s="7"/>
      <c r="E122" s="1"/>
      <c r="F122"/>
      <c r="G122"/>
      <c r="K122" s="2"/>
      <c r="L122" s="2"/>
    </row>
    <row r="123" spans="1:12" x14ac:dyDescent="0.3">
      <c r="A123" s="2"/>
      <c r="B123"/>
      <c r="C123" s="3"/>
      <c r="D123" s="7"/>
      <c r="E123" s="1"/>
      <c r="F123"/>
      <c r="G123"/>
      <c r="K123" s="2"/>
      <c r="L123" s="2"/>
    </row>
    <row r="124" spans="1:12" x14ac:dyDescent="0.3">
      <c r="A124" s="2"/>
      <c r="B124"/>
      <c r="C124" s="3"/>
      <c r="D124" s="7"/>
      <c r="E124" s="1"/>
      <c r="F124"/>
      <c r="G124"/>
      <c r="K124" s="2"/>
      <c r="L124" s="2"/>
    </row>
    <row r="125" spans="1:12" x14ac:dyDescent="0.3">
      <c r="B125" s="25"/>
      <c r="C125" s="3"/>
      <c r="D125" s="7"/>
      <c r="E125" s="1"/>
      <c r="F125"/>
      <c r="G125"/>
    </row>
    <row r="126" spans="1:12" x14ac:dyDescent="0.3">
      <c r="B126" s="25"/>
      <c r="C126" s="3"/>
      <c r="D126" s="1"/>
      <c r="E126" s="1"/>
      <c r="F126"/>
      <c r="G126"/>
    </row>
    <row r="127" spans="1:12" x14ac:dyDescent="0.3">
      <c r="B127" s="5" t="s">
        <v>1898</v>
      </c>
      <c r="C127" s="3"/>
      <c r="D127" s="1"/>
      <c r="E127" s="1"/>
      <c r="F127"/>
      <c r="G127"/>
    </row>
    <row r="128" spans="1:12" x14ac:dyDescent="0.3">
      <c r="B128" s="40"/>
      <c r="C128" s="3"/>
      <c r="D128" s="1"/>
      <c r="E128" s="1"/>
      <c r="F128"/>
      <c r="G128"/>
    </row>
    <row r="129" spans="2:7" x14ac:dyDescent="0.3">
      <c r="B129" s="111" t="s">
        <v>1899</v>
      </c>
      <c r="C129" s="3"/>
      <c r="D129" s="1"/>
      <c r="E129" s="1"/>
      <c r="F129"/>
      <c r="G129"/>
    </row>
    <row r="130" spans="2:7" x14ac:dyDescent="0.3">
      <c r="B130" s="40"/>
      <c r="D130" s="1"/>
      <c r="E130" s="1"/>
      <c r="F130"/>
      <c r="G130"/>
    </row>
    <row r="131" spans="2:7" x14ac:dyDescent="0.3">
      <c r="B131" s="25"/>
      <c r="D131" s="1"/>
      <c r="E131" s="1"/>
      <c r="F131"/>
      <c r="G131"/>
    </row>
    <row r="132" spans="2:7" x14ac:dyDescent="0.3">
      <c r="B132" s="25"/>
      <c r="D132" s="1"/>
      <c r="E132" s="1"/>
      <c r="F132"/>
      <c r="G132"/>
    </row>
    <row r="133" spans="2:7" x14ac:dyDescent="0.3">
      <c r="B133" s="25"/>
      <c r="D133" s="1"/>
      <c r="E133" s="1"/>
      <c r="F133"/>
      <c r="G133"/>
    </row>
    <row r="134" spans="2:7" x14ac:dyDescent="0.3">
      <c r="B134" s="25"/>
      <c r="D134" s="1"/>
      <c r="E134" s="1"/>
      <c r="F134"/>
      <c r="G134"/>
    </row>
    <row r="135" spans="2:7" x14ac:dyDescent="0.3">
      <c r="B135" s="5" t="s">
        <v>1900</v>
      </c>
      <c r="D135" s="1"/>
      <c r="E135" s="1"/>
      <c r="F135"/>
      <c r="G135"/>
    </row>
    <row r="136" spans="2:7" x14ac:dyDescent="0.3">
      <c r="B136" s="39"/>
      <c r="D136" s="1"/>
      <c r="E136" s="1"/>
      <c r="F136"/>
      <c r="G136"/>
    </row>
    <row r="137" spans="2:7" x14ac:dyDescent="0.3">
      <c r="B137" s="39" t="s">
        <v>1907</v>
      </c>
      <c r="D137" s="1"/>
      <c r="E137" s="1"/>
      <c r="F137"/>
      <c r="G137"/>
    </row>
    <row r="138" spans="2:7" x14ac:dyDescent="0.3">
      <c r="B138" s="39" t="s">
        <v>1901</v>
      </c>
      <c r="D138" s="1"/>
      <c r="E138" s="1"/>
      <c r="F138"/>
      <c r="G138"/>
    </row>
    <row r="139" spans="2:7" x14ac:dyDescent="0.3">
      <c r="B139" s="39" t="s">
        <v>1902</v>
      </c>
      <c r="D139" s="1"/>
      <c r="E139" s="1"/>
      <c r="F139"/>
      <c r="G139"/>
    </row>
    <row r="140" spans="2:7" x14ac:dyDescent="0.3">
      <c r="B140" s="39" t="s">
        <v>1903</v>
      </c>
      <c r="D140" s="1"/>
      <c r="E140" s="1"/>
      <c r="F140"/>
      <c r="G140"/>
    </row>
    <row r="141" spans="2:7" x14ac:dyDescent="0.3">
      <c r="B141" s="39"/>
      <c r="D141" s="1"/>
      <c r="E141" s="1"/>
      <c r="F141"/>
      <c r="G141"/>
    </row>
    <row r="142" spans="2:7" x14ac:dyDescent="0.3">
      <c r="B142" s="39" t="s">
        <v>1904</v>
      </c>
      <c r="D142" s="1"/>
      <c r="E142" s="1"/>
      <c r="F142"/>
      <c r="G142"/>
    </row>
    <row r="143" spans="2:7" x14ac:dyDescent="0.3">
      <c r="B143" s="39" t="s">
        <v>1905</v>
      </c>
      <c r="D143" s="1"/>
      <c r="E143" s="1"/>
      <c r="F143"/>
      <c r="G143"/>
    </row>
    <row r="144" spans="2:7" x14ac:dyDescent="0.3">
      <c r="B144" s="39" t="s">
        <v>1906</v>
      </c>
      <c r="D144" s="1"/>
      <c r="E144" s="1"/>
      <c r="F144"/>
      <c r="G144"/>
    </row>
    <row r="145" spans="2:7" x14ac:dyDescent="0.3">
      <c r="B145" s="39"/>
      <c r="D145" s="1"/>
      <c r="E145" s="1"/>
      <c r="F145"/>
      <c r="G145"/>
    </row>
    <row r="146" spans="2:7" x14ac:dyDescent="0.3">
      <c r="B146" s="39" t="s">
        <v>1908</v>
      </c>
      <c r="D146" s="1"/>
      <c r="E146" s="1"/>
      <c r="F146"/>
      <c r="G146"/>
    </row>
    <row r="147" spans="2:7" x14ac:dyDescent="0.3">
      <c r="B147" s="39"/>
      <c r="D147" s="1"/>
      <c r="E147" s="1"/>
      <c r="F147"/>
      <c r="G147"/>
    </row>
    <row r="148" spans="2:7" x14ac:dyDescent="0.3">
      <c r="D148" s="1"/>
      <c r="E148" s="1"/>
      <c r="F148"/>
      <c r="G148"/>
    </row>
    <row r="149" spans="2:7" x14ac:dyDescent="0.3">
      <c r="D149" s="1"/>
      <c r="E149" s="1"/>
      <c r="F149"/>
      <c r="G149"/>
    </row>
    <row r="150" spans="2:7" x14ac:dyDescent="0.3">
      <c r="B150"/>
      <c r="D150" s="1"/>
      <c r="E150" s="1"/>
      <c r="F150"/>
      <c r="G150"/>
    </row>
    <row r="151" spans="2:7" x14ac:dyDescent="0.3">
      <c r="B151"/>
      <c r="D151" s="1"/>
      <c r="E151" s="1"/>
      <c r="F151"/>
      <c r="G151"/>
    </row>
    <row r="152" spans="2:7" x14ac:dyDescent="0.3">
      <c r="B152"/>
      <c r="D152" s="1"/>
      <c r="E152" s="1"/>
      <c r="F152"/>
      <c r="G152"/>
    </row>
  </sheetData>
  <sheetProtection algorithmName="SHA-512" hashValue="PN67IDl2iCJsLsBmZL1CP+TuSNh+6KFpTl/ho3/seuYbJ3SCMdewaBdyvpKdGx46+NPS4nQcSL/2vrwHQRsdaQ==" saltValue="a6VectJdbT9w11C/xcrgBA==" spinCount="100000" sheet="1" insertHyperlinks="0"/>
  <mergeCells count="23">
    <mergeCell ref="A42:J42"/>
    <mergeCell ref="A24:J24"/>
    <mergeCell ref="A26:J26"/>
    <mergeCell ref="A28:J28"/>
    <mergeCell ref="A30:J30"/>
    <mergeCell ref="A32:J32"/>
    <mergeCell ref="A34:J34"/>
    <mergeCell ref="A87:G87"/>
    <mergeCell ref="B69:K69"/>
    <mergeCell ref="A22:J22"/>
    <mergeCell ref="A1:L1"/>
    <mergeCell ref="A2:B2"/>
    <mergeCell ref="A3:I3"/>
    <mergeCell ref="A8:J8"/>
    <mergeCell ref="A10:J10"/>
    <mergeCell ref="A12:J12"/>
    <mergeCell ref="A14:J14"/>
    <mergeCell ref="A16:J16"/>
    <mergeCell ref="A18:J18"/>
    <mergeCell ref="A20:J20"/>
    <mergeCell ref="A36:J36"/>
    <mergeCell ref="A38:J38"/>
    <mergeCell ref="A40:J40"/>
  </mergeCells>
  <hyperlinks>
    <hyperlink ref="B7" r:id="rId1" xr:uid="{DA530525-683C-40D6-8639-DD7EAA4EBD5B}"/>
    <hyperlink ref="B9" r:id="rId2" xr:uid="{1B7C86E9-A94B-4584-AAE9-CC93643BC509}"/>
    <hyperlink ref="B11" r:id="rId3" xr:uid="{025EC2B7-5376-4A6A-90EE-48FB712A2B6E}"/>
    <hyperlink ref="B13" r:id="rId4" xr:uid="{3145C9E6-FE70-45C1-95E7-AC005BA3A3AA}"/>
    <hyperlink ref="B15" r:id="rId5" xr:uid="{33BCC47B-105A-4F42-ACE3-D4B57F0BE91A}"/>
    <hyperlink ref="B17" r:id="rId6" xr:uid="{B79C3700-E91B-41B3-92E0-F0E1AEC579B1}"/>
    <hyperlink ref="B19" r:id="rId7" xr:uid="{5EF774D7-D3E9-4089-907E-CC91376B7CDF}"/>
    <hyperlink ref="B21" r:id="rId8" xr:uid="{AB01E98E-10E3-4FD9-A520-7A977FFA77C4}"/>
    <hyperlink ref="B25" r:id="rId9" xr:uid="{0640F51E-22C4-41E2-A93B-E2EF8D0A2C0A}"/>
    <hyperlink ref="B29" r:id="rId10" xr:uid="{1EB4C822-0E6D-42F5-8DB1-3529D6009E91}"/>
    <hyperlink ref="B33" r:id="rId11" xr:uid="{1643679B-2252-483A-88F9-F338DA931359}"/>
    <hyperlink ref="B27" r:id="rId12" xr:uid="{38BDEB4D-D76C-4FB0-A5D7-CD4A5A483AD6}"/>
    <hyperlink ref="B59" r:id="rId13" xr:uid="{1B15B5B5-DB48-493F-A1E6-336F1F385EC2}"/>
    <hyperlink ref="B57" r:id="rId14" xr:uid="{B4648E0C-C3B1-4880-8BA9-05CAF25940DB}"/>
    <hyperlink ref="B55" r:id="rId15" xr:uid="{C93CD069-B67B-4648-BB90-7DFD23D7CC19}"/>
    <hyperlink ref="B53" r:id="rId16" xr:uid="{8B415DA4-202F-4751-BB2F-64F4BCFC4497}"/>
    <hyperlink ref="B51" r:id="rId17" xr:uid="{21805062-9F72-4354-87C3-826406C7820F}"/>
    <hyperlink ref="B49" r:id="rId18" xr:uid="{94CBCDB7-761E-4AC5-BDFC-0787815449C9}"/>
    <hyperlink ref="B47" r:id="rId19" xr:uid="{6765A3FB-40DD-4CB5-9706-E4CFB80E282A}"/>
    <hyperlink ref="B45" r:id="rId20" xr:uid="{BE721B6E-6772-4FF4-B770-5F17BDFB3EE7}"/>
    <hyperlink ref="B43" r:id="rId21" xr:uid="{738444BF-A138-4667-9E28-0D238F4E0DB2}"/>
    <hyperlink ref="B41" r:id="rId22" xr:uid="{5DF09567-EF1E-45F6-8089-B211EEC3B218}"/>
    <hyperlink ref="B39" r:id="rId23" xr:uid="{15FAA0F1-004C-4734-BF9A-232140EFE8D7}"/>
    <hyperlink ref="B37" r:id="rId24" xr:uid="{46C2D29F-7C60-4D34-BAE6-CAA1269CC2A9}"/>
    <hyperlink ref="B35" r:id="rId25" xr:uid="{9F6E1804-AD42-4C30-8B72-36BB6298A9EB}"/>
    <hyperlink ref="B63" r:id="rId26" xr:uid="{321EC58A-164C-4F46-B566-75F9822E4B42}"/>
    <hyperlink ref="B31" r:id="rId27" xr:uid="{4CAB3275-E206-4046-9C33-3D037F6D98D2}"/>
    <hyperlink ref="B129" r:id="rId28" xr:uid="{9A7B50E8-6F4C-45F1-9788-1C649D9BCFA9}"/>
  </hyperlinks>
  <pageMargins left="0.51181102362204722" right="0.39370078740157483" top="0.98425196850393704" bottom="3.22" header="0.31496062992125984" footer="0.31496062992125984"/>
  <pageSetup paperSize="9" scale="45" fitToHeight="2" orientation="portrait" horizontalDpi="1200" verticalDpi="1200" r:id="rId29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3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AC59-086C-4680-BC10-45A951D43342}">
  <sheetPr codeName="Tabelle7">
    <pageSetUpPr fitToPage="1"/>
  </sheetPr>
  <dimension ref="A1:L122"/>
  <sheetViews>
    <sheetView zoomScale="90" zoomScaleNormal="90" workbookViewId="0">
      <pane ySplit="6" topLeftCell="A7" activePane="bottomLeft" state="frozen"/>
      <selection activeCell="B45" sqref="B45"/>
      <selection pane="bottomLeft" activeCell="B79" sqref="B79:B122"/>
    </sheetView>
  </sheetViews>
  <sheetFormatPr baseColWidth="10" defaultRowHeight="14.4" x14ac:dyDescent="0.3"/>
  <cols>
    <col min="1" max="1" width="10.44140625" customWidth="1"/>
    <col min="2" max="2" width="107.44140625" style="2" customWidth="1"/>
    <col min="3" max="6" width="8.6640625" style="2" customWidth="1"/>
    <col min="7" max="7" width="8.77734375" style="2" customWidth="1"/>
    <col min="8" max="8" width="11.77734375" style="99" customWidth="1"/>
    <col min="9" max="9" width="15.88671875" style="1" customWidth="1"/>
    <col min="10" max="10" width="20.5546875" style="1" customWidth="1"/>
    <col min="11" max="11" width="21.44140625" style="116" customWidth="1"/>
    <col min="12" max="12" width="21.6640625" customWidth="1"/>
    <col min="14" max="14" width="13.88671875" bestFit="1" customWidth="1"/>
  </cols>
  <sheetData>
    <row r="1" spans="1:12" ht="27" customHeight="1" x14ac:dyDescent="0.3">
      <c r="A1" s="48" t="s">
        <v>1791</v>
      </c>
      <c r="B1" s="44"/>
      <c r="C1" s="44"/>
      <c r="D1" s="44"/>
      <c r="E1" s="44"/>
      <c r="F1" s="44"/>
      <c r="G1" s="44"/>
      <c r="H1" s="89"/>
      <c r="I1" s="44"/>
      <c r="J1" s="44"/>
      <c r="K1" s="90"/>
      <c r="L1" s="44"/>
    </row>
    <row r="2" spans="1:12" ht="21" customHeight="1" x14ac:dyDescent="0.3">
      <c r="A2" s="49" t="s">
        <v>1964</v>
      </c>
      <c r="B2" s="48"/>
      <c r="C2" s="48"/>
      <c r="D2" s="48"/>
      <c r="E2" s="48"/>
      <c r="F2" s="48"/>
      <c r="G2" s="48"/>
      <c r="H2" s="89"/>
      <c r="I2" s="44"/>
      <c r="J2" s="44"/>
      <c r="K2" s="90"/>
      <c r="L2" s="44"/>
    </row>
    <row r="3" spans="1:12" ht="20.399999999999999" x14ac:dyDescent="0.3">
      <c r="A3" s="49"/>
      <c r="B3" s="49"/>
      <c r="C3" s="49"/>
      <c r="D3" s="49"/>
      <c r="E3" s="49"/>
      <c r="F3" s="49"/>
      <c r="G3" s="49"/>
      <c r="H3" s="91"/>
      <c r="I3" s="49"/>
      <c r="J3" s="45"/>
      <c r="K3" s="90"/>
      <c r="L3" s="43"/>
    </row>
    <row r="4" spans="1:12" x14ac:dyDescent="0.3">
      <c r="A4" s="5"/>
      <c r="B4" s="5"/>
      <c r="C4" s="5"/>
      <c r="D4" s="5"/>
      <c r="E4" s="5"/>
      <c r="F4" s="5"/>
      <c r="G4" s="5"/>
      <c r="H4" s="92"/>
      <c r="I4" s="42"/>
      <c r="J4" s="42"/>
      <c r="K4" s="93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94" t="s">
        <v>668</v>
      </c>
      <c r="I5" s="70" t="s">
        <v>669</v>
      </c>
      <c r="J5" s="71" t="s">
        <v>86</v>
      </c>
      <c r="K5" s="95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96"/>
      <c r="I6" s="38"/>
      <c r="J6" s="38" t="s">
        <v>671</v>
      </c>
      <c r="K6" s="97" t="s">
        <v>672</v>
      </c>
      <c r="L6" s="37"/>
    </row>
    <row r="7" spans="1:12" ht="27.6" x14ac:dyDescent="0.3">
      <c r="A7" s="80">
        <v>1</v>
      </c>
      <c r="B7" s="98" t="s">
        <v>702</v>
      </c>
      <c r="C7" s="98"/>
      <c r="D7" s="98"/>
      <c r="E7" s="98"/>
      <c r="F7" s="98"/>
      <c r="G7" s="98"/>
      <c r="H7" s="99">
        <v>1</v>
      </c>
      <c r="J7" s="76">
        <v>80</v>
      </c>
      <c r="K7" s="100" t="s">
        <v>703</v>
      </c>
      <c r="L7" s="36">
        <v>960</v>
      </c>
    </row>
    <row r="8" spans="1:12" x14ac:dyDescent="0.3">
      <c r="A8" s="101"/>
      <c r="B8" s="102"/>
      <c r="C8" s="102"/>
      <c r="D8" s="102"/>
      <c r="E8" s="102"/>
      <c r="F8" s="102"/>
      <c r="G8" s="102"/>
      <c r="H8" s="103"/>
      <c r="I8" s="18"/>
      <c r="J8" s="18"/>
      <c r="K8" s="104"/>
      <c r="L8" s="16"/>
    </row>
    <row r="9" spans="1:12" ht="12.6" customHeight="1" x14ac:dyDescent="0.3">
      <c r="A9" s="105">
        <v>2</v>
      </c>
      <c r="B9" s="106" t="s">
        <v>704</v>
      </c>
      <c r="C9" s="106"/>
      <c r="D9" s="106"/>
      <c r="E9" s="106"/>
      <c r="F9" s="106"/>
      <c r="G9" s="106"/>
      <c r="H9" s="99">
        <v>1</v>
      </c>
      <c r="I9" s="26"/>
      <c r="J9" s="76">
        <v>30</v>
      </c>
      <c r="K9" s="100"/>
      <c r="L9" s="20">
        <v>360</v>
      </c>
    </row>
    <row r="10" spans="1:12" x14ac:dyDescent="0.3">
      <c r="A10" s="101"/>
      <c r="B10" s="107"/>
      <c r="C10" s="107"/>
      <c r="D10" s="107"/>
      <c r="E10" s="107"/>
      <c r="F10" s="107"/>
      <c r="G10" s="107"/>
      <c r="H10" s="103"/>
      <c r="I10" s="16"/>
      <c r="J10" s="18"/>
      <c r="K10" s="104"/>
      <c r="L10" s="16"/>
    </row>
    <row r="11" spans="1:12" x14ac:dyDescent="0.3">
      <c r="A11" s="105">
        <v>4</v>
      </c>
      <c r="B11" s="30" t="s">
        <v>705</v>
      </c>
      <c r="C11" s="30"/>
      <c r="D11" s="30"/>
      <c r="E11" s="30"/>
      <c r="F11" s="30"/>
      <c r="G11" s="30"/>
      <c r="H11" s="109">
        <v>1</v>
      </c>
      <c r="J11" s="7"/>
      <c r="K11" s="108"/>
      <c r="L11" s="20">
        <v>60</v>
      </c>
    </row>
    <row r="12" spans="1:12" x14ac:dyDescent="0.3">
      <c r="A12" s="101"/>
      <c r="B12" s="40"/>
      <c r="C12" s="40"/>
      <c r="D12" s="40"/>
      <c r="E12" s="40"/>
      <c r="F12" s="40"/>
      <c r="G12" s="40"/>
      <c r="H12" s="110"/>
      <c r="I12" s="16"/>
      <c r="J12" s="18"/>
      <c r="K12" s="104"/>
      <c r="L12" s="16"/>
    </row>
    <row r="13" spans="1:12" x14ac:dyDescent="0.3">
      <c r="A13" s="105">
        <v>5</v>
      </c>
      <c r="B13" s="30" t="s">
        <v>706</v>
      </c>
      <c r="C13" s="30"/>
      <c r="D13" s="30"/>
      <c r="E13" s="30"/>
      <c r="F13" s="30"/>
      <c r="G13" s="30"/>
      <c r="H13" s="109">
        <v>1</v>
      </c>
      <c r="I13" s="26"/>
      <c r="J13" s="7"/>
      <c r="K13" s="108"/>
      <c r="L13" s="20">
        <v>370</v>
      </c>
    </row>
    <row r="14" spans="1:12" x14ac:dyDescent="0.3">
      <c r="A14" s="101"/>
      <c r="B14" s="111"/>
      <c r="C14" s="111"/>
      <c r="D14" s="111"/>
      <c r="E14" s="111"/>
      <c r="F14" s="111"/>
      <c r="G14" s="111"/>
      <c r="H14" s="110"/>
      <c r="I14" s="16"/>
      <c r="J14" s="18"/>
      <c r="K14" s="104"/>
      <c r="L14" s="37"/>
    </row>
    <row r="15" spans="1:12" x14ac:dyDescent="0.3">
      <c r="A15" s="105">
        <v>6</v>
      </c>
      <c r="B15" s="30" t="s">
        <v>707</v>
      </c>
      <c r="C15" s="30"/>
      <c r="D15" s="30"/>
      <c r="E15" s="30"/>
      <c r="F15" s="30"/>
      <c r="G15" s="30"/>
      <c r="H15" s="109">
        <v>1</v>
      </c>
      <c r="J15" s="7"/>
      <c r="K15" s="108"/>
      <c r="L15" s="20">
        <v>500</v>
      </c>
    </row>
    <row r="16" spans="1:12" x14ac:dyDescent="0.3">
      <c r="A16" s="101"/>
      <c r="B16" s="111"/>
      <c r="C16" s="111"/>
      <c r="D16" s="111"/>
      <c r="E16" s="111"/>
      <c r="F16" s="111"/>
      <c r="G16" s="111"/>
      <c r="H16" s="110"/>
      <c r="I16" s="16"/>
      <c r="J16" s="18"/>
      <c r="K16" s="104"/>
      <c r="L16" s="37"/>
    </row>
    <row r="17" spans="1:12" x14ac:dyDescent="0.3">
      <c r="A17" s="105">
        <v>8</v>
      </c>
      <c r="B17" s="30" t="s">
        <v>709</v>
      </c>
      <c r="C17" s="30"/>
      <c r="D17" s="30"/>
      <c r="E17" s="30"/>
      <c r="F17" s="30"/>
      <c r="G17" s="30"/>
      <c r="H17" s="109">
        <v>1</v>
      </c>
      <c r="J17" s="7"/>
      <c r="K17" s="108"/>
      <c r="L17" s="20">
        <v>140</v>
      </c>
    </row>
    <row r="18" spans="1:12" x14ac:dyDescent="0.3">
      <c r="A18" s="101"/>
      <c r="B18" s="111"/>
      <c r="C18" s="111"/>
      <c r="D18" s="111"/>
      <c r="E18" s="111"/>
      <c r="F18" s="111"/>
      <c r="G18" s="111"/>
      <c r="H18" s="110"/>
      <c r="I18" s="16"/>
      <c r="J18" s="18"/>
      <c r="K18" s="104"/>
      <c r="L18" s="37"/>
    </row>
    <row r="19" spans="1:12" x14ac:dyDescent="0.3">
      <c r="A19" s="105">
        <v>9</v>
      </c>
      <c r="B19" s="30" t="s">
        <v>710</v>
      </c>
      <c r="C19" s="30"/>
      <c r="D19" s="30"/>
      <c r="E19" s="30"/>
      <c r="F19" s="30"/>
      <c r="G19" s="30"/>
      <c r="H19" s="109">
        <v>1</v>
      </c>
      <c r="J19" s="36"/>
      <c r="K19" s="108"/>
      <c r="L19" s="20">
        <v>180</v>
      </c>
    </row>
    <row r="20" spans="1:12" x14ac:dyDescent="0.3">
      <c r="A20" s="101"/>
      <c r="B20" s="111"/>
      <c r="C20" s="111"/>
      <c r="D20" s="111"/>
      <c r="E20" s="111"/>
      <c r="F20" s="111"/>
      <c r="G20" s="111"/>
      <c r="H20" s="110"/>
      <c r="I20" s="16"/>
      <c r="J20" s="38"/>
      <c r="K20" s="97"/>
      <c r="L20" s="37"/>
    </row>
    <row r="21" spans="1:12" x14ac:dyDescent="0.3">
      <c r="A21" s="105">
        <v>10</v>
      </c>
      <c r="B21" s="30" t="s">
        <v>711</v>
      </c>
      <c r="C21" s="30"/>
      <c r="D21" s="30"/>
      <c r="E21" s="30"/>
      <c r="F21" s="30"/>
      <c r="G21" s="30"/>
      <c r="H21" s="109">
        <v>1</v>
      </c>
      <c r="J21" s="36"/>
      <c r="K21" s="108"/>
      <c r="L21" s="20">
        <v>70</v>
      </c>
    </row>
    <row r="22" spans="1:12" x14ac:dyDescent="0.3">
      <c r="A22" s="101"/>
      <c r="B22" s="40"/>
      <c r="C22" s="40"/>
      <c r="D22" s="40"/>
      <c r="E22" s="40"/>
      <c r="F22" s="40"/>
      <c r="G22" s="40"/>
      <c r="H22" s="110"/>
      <c r="I22" s="16"/>
      <c r="J22" s="18"/>
      <c r="K22" s="104"/>
      <c r="L22" s="37"/>
    </row>
    <row r="23" spans="1:12" x14ac:dyDescent="0.3">
      <c r="A23" s="105">
        <v>11</v>
      </c>
      <c r="B23" s="30" t="s">
        <v>712</v>
      </c>
      <c r="C23" s="30"/>
      <c r="D23" s="30"/>
      <c r="E23" s="30"/>
      <c r="F23" s="30"/>
      <c r="G23" s="30"/>
      <c r="H23" s="109">
        <v>1</v>
      </c>
      <c r="J23" s="7"/>
      <c r="K23" s="108"/>
      <c r="L23" s="20">
        <v>120</v>
      </c>
    </row>
    <row r="24" spans="1:12" x14ac:dyDescent="0.3">
      <c r="A24" s="101"/>
      <c r="B24" s="111"/>
      <c r="C24" s="111"/>
      <c r="D24" s="111"/>
      <c r="E24" s="111"/>
      <c r="F24" s="111"/>
      <c r="G24" s="111"/>
      <c r="H24" s="110"/>
      <c r="I24" s="16"/>
      <c r="J24" s="18"/>
      <c r="K24" s="104"/>
      <c r="L24" s="37"/>
    </row>
    <row r="25" spans="1:12" x14ac:dyDescent="0.3">
      <c r="A25" s="105">
        <v>12</v>
      </c>
      <c r="B25" s="30" t="s">
        <v>713</v>
      </c>
      <c r="C25" s="30"/>
      <c r="D25" s="30"/>
      <c r="E25" s="30"/>
      <c r="F25" s="30"/>
      <c r="G25" s="30"/>
      <c r="H25" s="109">
        <v>1</v>
      </c>
      <c r="J25" s="7"/>
      <c r="K25" s="108"/>
      <c r="L25" s="20">
        <v>200</v>
      </c>
    </row>
    <row r="26" spans="1:12" x14ac:dyDescent="0.3">
      <c r="A26" s="101"/>
      <c r="B26" s="111"/>
      <c r="C26" s="111"/>
      <c r="D26" s="111"/>
      <c r="E26" s="111"/>
      <c r="F26" s="111"/>
      <c r="G26" s="111"/>
      <c r="H26" s="110"/>
      <c r="I26" s="16"/>
      <c r="J26" s="18"/>
      <c r="K26" s="104"/>
      <c r="L26" s="37"/>
    </row>
    <row r="27" spans="1:12" x14ac:dyDescent="0.3">
      <c r="A27" s="105">
        <v>13</v>
      </c>
      <c r="B27" s="30" t="s">
        <v>714</v>
      </c>
      <c r="C27" s="30"/>
      <c r="D27" s="30"/>
      <c r="E27" s="30"/>
      <c r="F27" s="30"/>
      <c r="G27" s="30"/>
      <c r="H27" s="109">
        <v>1</v>
      </c>
      <c r="J27" s="7"/>
      <c r="K27" s="108"/>
      <c r="L27" s="20">
        <v>2400</v>
      </c>
    </row>
    <row r="28" spans="1:12" x14ac:dyDescent="0.3">
      <c r="A28" s="101"/>
      <c r="B28" s="111"/>
      <c r="C28" s="111"/>
      <c r="D28" s="111"/>
      <c r="E28" s="111"/>
      <c r="F28" s="111"/>
      <c r="G28" s="111"/>
      <c r="H28" s="110"/>
      <c r="I28" s="16"/>
      <c r="J28" s="18"/>
      <c r="K28" s="104"/>
      <c r="L28" s="37"/>
    </row>
    <row r="29" spans="1:12" x14ac:dyDescent="0.3">
      <c r="A29" s="105">
        <v>14</v>
      </c>
      <c r="B29" s="30" t="s">
        <v>715</v>
      </c>
      <c r="C29" s="30"/>
      <c r="D29" s="30"/>
      <c r="E29" s="30"/>
      <c r="F29" s="30"/>
      <c r="G29" s="30"/>
      <c r="H29" s="109">
        <v>1</v>
      </c>
      <c r="J29" s="7"/>
      <c r="K29" s="108"/>
      <c r="L29" s="20">
        <v>350</v>
      </c>
    </row>
    <row r="30" spans="1:12" x14ac:dyDescent="0.3">
      <c r="A30" s="101"/>
      <c r="B30" s="111"/>
      <c r="C30" s="111"/>
      <c r="D30" s="111"/>
      <c r="E30" s="111"/>
      <c r="F30" s="111"/>
      <c r="G30" s="111"/>
      <c r="H30" s="110"/>
      <c r="I30" s="16"/>
      <c r="J30" s="18"/>
      <c r="K30" s="104"/>
      <c r="L30" s="37"/>
    </row>
    <row r="31" spans="1:12" x14ac:dyDescent="0.3">
      <c r="A31" s="105">
        <v>15</v>
      </c>
      <c r="B31" s="31" t="s">
        <v>716</v>
      </c>
      <c r="C31" s="31"/>
      <c r="D31" s="31"/>
      <c r="E31" s="31"/>
      <c r="F31" s="31"/>
      <c r="G31" s="31"/>
      <c r="H31" s="109">
        <v>1</v>
      </c>
      <c r="J31" s="7"/>
      <c r="K31" s="108"/>
      <c r="L31" s="20">
        <v>1100</v>
      </c>
    </row>
    <row r="32" spans="1:12" x14ac:dyDescent="0.3">
      <c r="A32" s="101"/>
      <c r="B32" s="111"/>
      <c r="C32" s="111"/>
      <c r="D32" s="111"/>
      <c r="E32" s="111"/>
      <c r="F32" s="111"/>
      <c r="G32" s="111"/>
      <c r="H32" s="110"/>
      <c r="I32" s="16"/>
      <c r="J32" s="18"/>
      <c r="K32" s="104"/>
      <c r="L32" s="37"/>
    </row>
    <row r="33" spans="1:12" ht="27.6" x14ac:dyDescent="0.3">
      <c r="A33" s="80">
        <v>16</v>
      </c>
      <c r="B33" s="74" t="s">
        <v>717</v>
      </c>
      <c r="C33" s="74"/>
      <c r="D33" s="74"/>
      <c r="E33" s="74"/>
      <c r="F33" s="74"/>
      <c r="G33" s="74"/>
      <c r="H33" s="109"/>
      <c r="J33" s="7"/>
      <c r="K33" s="108"/>
      <c r="L33" s="112">
        <v>2000</v>
      </c>
    </row>
    <row r="34" spans="1:12" x14ac:dyDescent="0.3">
      <c r="A34" s="17"/>
      <c r="B34" s="17"/>
      <c r="C34" s="17"/>
      <c r="D34" s="17"/>
      <c r="E34" s="17"/>
      <c r="F34" s="17"/>
      <c r="G34" s="17"/>
      <c r="H34" s="103"/>
      <c r="I34" s="18"/>
      <c r="J34" s="18"/>
      <c r="K34" s="104"/>
      <c r="L34" s="16"/>
    </row>
    <row r="35" spans="1:12" ht="21.6" thickBot="1" x14ac:dyDescent="0.4">
      <c r="A35" s="15"/>
      <c r="B35" s="50" t="s">
        <v>1923</v>
      </c>
      <c r="C35" s="50"/>
      <c r="D35" s="50"/>
      <c r="E35" s="50"/>
      <c r="F35" s="50"/>
      <c r="G35" s="50"/>
      <c r="H35" s="164"/>
      <c r="I35" s="139"/>
      <c r="J35" s="139"/>
      <c r="K35" s="165"/>
      <c r="L35" s="169"/>
    </row>
    <row r="36" spans="1:12" ht="15" thickTop="1" x14ac:dyDescent="0.3">
      <c r="A36" s="17"/>
      <c r="B36" s="17"/>
      <c r="C36" s="17"/>
      <c r="D36" s="17"/>
      <c r="E36" s="17"/>
      <c r="F36" s="17"/>
      <c r="G36" s="17"/>
      <c r="H36" s="103"/>
      <c r="I36" s="18"/>
      <c r="J36" s="18"/>
      <c r="K36" s="104"/>
      <c r="L36" s="16"/>
    </row>
    <row r="37" spans="1:12" ht="21" thickBot="1" x14ac:dyDescent="0.4">
      <c r="B37" s="13" t="s">
        <v>0</v>
      </c>
      <c r="C37" s="50"/>
      <c r="D37" s="50"/>
      <c r="E37" s="50"/>
      <c r="F37" s="50"/>
      <c r="G37" s="50"/>
      <c r="H37" s="113"/>
      <c r="I37" s="114"/>
      <c r="J37" s="114"/>
      <c r="K37" s="115"/>
      <c r="L37" s="9">
        <f>L9+L11+O28+L13+L15+L17+L19+L21+L23+L25+L27+L29+L31+L33+L35+L13</f>
        <v>8220</v>
      </c>
    </row>
    <row r="38" spans="1:12" ht="15" thickTop="1" x14ac:dyDescent="0.3">
      <c r="A38" s="17"/>
      <c r="B38" s="17"/>
      <c r="C38" s="17"/>
      <c r="D38" s="17"/>
      <c r="E38" s="17"/>
      <c r="F38" s="17"/>
      <c r="G38" s="17"/>
      <c r="H38" s="19"/>
      <c r="I38" s="18"/>
      <c r="J38" s="18"/>
      <c r="K38" s="16"/>
      <c r="L38" s="16"/>
    </row>
    <row r="39" spans="1:12" ht="21" thickBot="1" x14ac:dyDescent="0.4">
      <c r="B39" s="13" t="s">
        <v>1781</v>
      </c>
      <c r="C39" s="50"/>
      <c r="D39" s="50"/>
      <c r="E39" s="50"/>
      <c r="F39" s="50"/>
      <c r="G39" s="50"/>
      <c r="H39" s="113"/>
      <c r="I39" s="114"/>
      <c r="J39" s="114"/>
      <c r="K39" s="115"/>
      <c r="L39" s="9">
        <v>9000</v>
      </c>
    </row>
    <row r="40" spans="1:12" ht="15" thickTop="1" x14ac:dyDescent="0.3">
      <c r="A40" s="17"/>
      <c r="B40" s="17"/>
      <c r="C40" s="17"/>
      <c r="D40" s="17"/>
      <c r="E40" s="17"/>
      <c r="F40" s="17"/>
      <c r="G40" s="17"/>
      <c r="H40" s="19"/>
      <c r="I40" s="18"/>
      <c r="J40" s="18"/>
      <c r="K40" s="16"/>
      <c r="L40" s="16"/>
    </row>
    <row r="41" spans="1:12" x14ac:dyDescent="0.3">
      <c r="B41" s="25"/>
      <c r="C41" s="25"/>
      <c r="D41" s="25"/>
      <c r="E41" s="25"/>
      <c r="F41" s="25"/>
      <c r="G41" s="25"/>
      <c r="H41" s="170"/>
      <c r="I41" s="171"/>
      <c r="J41" s="171"/>
      <c r="K41" s="100"/>
      <c r="L41" s="25"/>
    </row>
    <row r="42" spans="1:12" x14ac:dyDescent="0.3">
      <c r="B42" s="25"/>
      <c r="C42" s="25"/>
      <c r="D42" s="25"/>
      <c r="E42" s="25"/>
      <c r="F42" s="25"/>
      <c r="G42" s="25"/>
      <c r="H42" s="170"/>
      <c r="I42" s="171"/>
      <c r="J42" s="171"/>
      <c r="K42" s="100"/>
      <c r="L42" s="25"/>
    </row>
    <row r="43" spans="1:12" x14ac:dyDescent="0.3">
      <c r="B43" s="25"/>
      <c r="C43" s="25"/>
      <c r="D43" s="25"/>
      <c r="E43" s="25"/>
      <c r="F43" s="25"/>
      <c r="G43" s="25"/>
      <c r="H43" s="170"/>
      <c r="I43" s="171"/>
      <c r="J43" s="171"/>
      <c r="K43" s="100"/>
      <c r="L43" s="25"/>
    </row>
    <row r="44" spans="1:12" x14ac:dyDescent="0.3">
      <c r="B44" s="25"/>
      <c r="C44" s="25"/>
      <c r="D44" s="25"/>
      <c r="E44" s="25"/>
      <c r="F44" s="25"/>
      <c r="G44" s="25"/>
      <c r="H44" s="170"/>
      <c r="I44" s="171"/>
      <c r="J44" s="171"/>
      <c r="K44" s="100"/>
      <c r="L44" s="25"/>
    </row>
    <row r="45" spans="1:12" ht="18" customHeight="1" x14ac:dyDescent="0.3">
      <c r="A45" s="5"/>
      <c r="B45" s="5"/>
      <c r="C45" s="5"/>
      <c r="D45" s="42"/>
      <c r="E45" s="42"/>
      <c r="F45" s="42"/>
      <c r="G45" s="42"/>
      <c r="H45" s="42"/>
      <c r="I45" s="42"/>
      <c r="J45" s="42"/>
      <c r="K45" s="41"/>
      <c r="L45" s="41"/>
    </row>
    <row r="46" spans="1:12" ht="18" customHeight="1" x14ac:dyDescent="0.3">
      <c r="A46" s="49" t="s">
        <v>1939</v>
      </c>
      <c r="B46" s="49"/>
      <c r="C46" s="49"/>
      <c r="D46" s="49"/>
      <c r="E46" s="49"/>
      <c r="F46" s="49"/>
      <c r="G46" s="45"/>
      <c r="H46" s="43"/>
      <c r="I46" s="43"/>
      <c r="J46" s="43"/>
      <c r="K46" s="43"/>
      <c r="L46" s="43"/>
    </row>
    <row r="47" spans="1:12" ht="18" customHeight="1" x14ac:dyDescent="0.3">
      <c r="A47" s="49" t="s">
        <v>1944</v>
      </c>
      <c r="B47" s="49"/>
      <c r="C47" s="49"/>
      <c r="D47" s="49"/>
      <c r="E47" s="49"/>
      <c r="F47" s="49"/>
      <c r="G47" s="45"/>
      <c r="H47" s="43"/>
      <c r="I47" s="43"/>
      <c r="J47" s="43"/>
      <c r="K47" s="43"/>
      <c r="L47" s="43"/>
    </row>
    <row r="48" spans="1:12" ht="18" customHeight="1" x14ac:dyDescent="0.3">
      <c r="A48" s="49" t="s">
        <v>1952</v>
      </c>
      <c r="B48" s="49"/>
      <c r="C48" s="49"/>
      <c r="D48" s="49"/>
      <c r="E48" s="49"/>
      <c r="F48" s="49"/>
      <c r="G48" s="45"/>
      <c r="H48" s="43"/>
      <c r="I48" s="43"/>
      <c r="J48" s="43"/>
      <c r="K48" s="43"/>
      <c r="L48" s="43"/>
    </row>
    <row r="49" spans="1:12" ht="18" customHeight="1" x14ac:dyDescent="0.3">
      <c r="A49" s="49" t="s">
        <v>1949</v>
      </c>
      <c r="B49" s="49"/>
      <c r="C49" s="49"/>
      <c r="D49" s="49"/>
      <c r="E49" s="49"/>
      <c r="F49" s="49"/>
      <c r="G49" s="45"/>
      <c r="H49" s="43"/>
      <c r="I49" s="43"/>
      <c r="J49" s="43"/>
      <c r="K49" s="43"/>
      <c r="L49" s="43"/>
    </row>
    <row r="50" spans="1:12" ht="18" customHeight="1" x14ac:dyDescent="0.3">
      <c r="A50" s="49" t="s">
        <v>2012</v>
      </c>
      <c r="B50" s="49"/>
      <c r="C50" s="49"/>
      <c r="D50" s="49"/>
      <c r="E50" s="49"/>
      <c r="F50" s="49"/>
      <c r="G50" s="45"/>
      <c r="H50" s="43"/>
      <c r="I50" s="43"/>
      <c r="J50" s="43"/>
      <c r="K50" s="43"/>
      <c r="L50" s="43"/>
    </row>
    <row r="51" spans="1:12" ht="18" customHeight="1" x14ac:dyDescent="0.3">
      <c r="A51" s="227" t="s">
        <v>1950</v>
      </c>
      <c r="B51" s="49"/>
      <c r="C51" s="49"/>
      <c r="D51" s="49"/>
      <c r="E51" s="49"/>
      <c r="F51" s="49"/>
      <c r="G51" s="45"/>
      <c r="H51" s="43"/>
      <c r="I51" s="43"/>
      <c r="J51" s="43"/>
      <c r="K51" s="43"/>
      <c r="L51" s="43"/>
    </row>
    <row r="52" spans="1:12" ht="18" customHeight="1" x14ac:dyDescent="0.3">
      <c r="A52" s="227" t="s">
        <v>1954</v>
      </c>
      <c r="B52" s="49"/>
      <c r="C52" s="49"/>
      <c r="D52" s="49"/>
      <c r="E52" s="49"/>
      <c r="F52" s="49"/>
      <c r="G52" s="45"/>
      <c r="H52" s="43"/>
      <c r="I52" s="43"/>
      <c r="J52" s="43"/>
      <c r="K52" s="43"/>
      <c r="L52" s="43"/>
    </row>
    <row r="53" spans="1:12" ht="18" customHeight="1" x14ac:dyDescent="0.3">
      <c r="A53" s="227" t="s">
        <v>1953</v>
      </c>
      <c r="B53" s="49"/>
      <c r="C53" s="49"/>
      <c r="D53" s="49"/>
      <c r="E53" s="49"/>
      <c r="F53" s="49"/>
      <c r="G53" s="45"/>
      <c r="H53" s="43"/>
      <c r="I53" s="43"/>
      <c r="J53" s="43"/>
      <c r="K53" s="43"/>
      <c r="L53" s="43"/>
    </row>
    <row r="54" spans="1:12" ht="18" customHeight="1" x14ac:dyDescent="0.3">
      <c r="A54" s="227" t="s">
        <v>1951</v>
      </c>
      <c r="B54" s="49"/>
      <c r="C54" s="49"/>
      <c r="D54" s="49"/>
      <c r="E54" s="49"/>
      <c r="F54" s="49"/>
      <c r="G54" s="45"/>
      <c r="H54" s="43"/>
      <c r="I54" s="43"/>
      <c r="J54" s="43"/>
      <c r="K54" s="43"/>
      <c r="L54" s="43"/>
    </row>
    <row r="55" spans="1:12" ht="18" customHeight="1" x14ac:dyDescent="0.3">
      <c r="A55" s="49" t="s">
        <v>2011</v>
      </c>
      <c r="B55" s="49"/>
      <c r="C55" s="49"/>
      <c r="D55" s="49"/>
      <c r="E55" s="49"/>
      <c r="F55" s="49"/>
      <c r="G55" s="45"/>
      <c r="H55" s="43"/>
      <c r="I55" s="43"/>
      <c r="J55" s="43"/>
      <c r="K55" s="43"/>
      <c r="L55" s="43"/>
    </row>
    <row r="56" spans="1:12" ht="18" customHeight="1" x14ac:dyDescent="0.3">
      <c r="A56" s="49" t="s">
        <v>1897</v>
      </c>
      <c r="B56" s="49"/>
      <c r="C56" s="49"/>
      <c r="D56" s="49"/>
      <c r="E56" s="49"/>
      <c r="F56" s="49"/>
      <c r="G56" s="45"/>
      <c r="H56" s="43"/>
      <c r="I56" s="43"/>
      <c r="J56" s="43"/>
      <c r="K56" s="43"/>
      <c r="L56" s="43"/>
    </row>
    <row r="57" spans="1:12" ht="18" customHeight="1" x14ac:dyDescent="0.3">
      <c r="A57" s="231" t="s">
        <v>1940</v>
      </c>
      <c r="B57" s="231"/>
      <c r="C57" s="230"/>
      <c r="D57" s="230"/>
      <c r="E57" s="230"/>
      <c r="F57" s="230"/>
      <c r="G57" s="230"/>
      <c r="H57" s="43"/>
      <c r="I57" s="43"/>
      <c r="J57" s="43"/>
      <c r="K57" s="43"/>
      <c r="L57" s="43"/>
    </row>
    <row r="58" spans="1:12" ht="18" customHeight="1" x14ac:dyDescent="0.3">
      <c r="A58" s="5"/>
      <c r="B58" s="5"/>
      <c r="C58" s="5"/>
      <c r="D58" s="42"/>
      <c r="E58" s="42"/>
      <c r="F58" s="42"/>
      <c r="G58" s="42"/>
      <c r="H58" s="42"/>
      <c r="I58" s="42"/>
      <c r="J58" s="42"/>
      <c r="K58" s="41"/>
      <c r="L58" s="41"/>
    </row>
    <row r="59" spans="1:12" x14ac:dyDescent="0.3">
      <c r="B59" s="25"/>
      <c r="C59" s="25"/>
      <c r="D59" s="25"/>
      <c r="E59" s="25"/>
      <c r="F59" s="25"/>
      <c r="G59" s="25"/>
      <c r="H59" s="170"/>
      <c r="I59" s="171"/>
      <c r="J59" s="171"/>
      <c r="K59" s="100"/>
      <c r="L59" s="25"/>
    </row>
    <row r="60" spans="1:12" x14ac:dyDescent="0.3">
      <c r="B60" s="25"/>
      <c r="C60" s="25"/>
      <c r="D60" s="25"/>
      <c r="E60" s="25"/>
      <c r="F60" s="25"/>
      <c r="G60" s="25"/>
      <c r="H60" s="170"/>
      <c r="I60" s="171"/>
      <c r="J60" s="171"/>
      <c r="K60" s="100"/>
      <c r="L60" s="25"/>
    </row>
    <row r="63" spans="1:12" x14ac:dyDescent="0.3">
      <c r="B63" s="5" t="s">
        <v>1369</v>
      </c>
      <c r="C63" s="25"/>
      <c r="D63" s="25"/>
      <c r="E63" s="25"/>
      <c r="F63" s="25"/>
      <c r="G63" s="25"/>
    </row>
    <row r="64" spans="1:12" x14ac:dyDescent="0.3">
      <c r="B64" s="17"/>
    </row>
    <row r="65" spans="2:7" x14ac:dyDescent="0.3">
      <c r="B65" s="204" t="s">
        <v>1695</v>
      </c>
      <c r="C65" s="225"/>
      <c r="D65" s="225"/>
      <c r="E65" s="225"/>
      <c r="F65" s="225"/>
      <c r="G65" s="225"/>
    </row>
    <row r="66" spans="2:7" x14ac:dyDescent="0.3">
      <c r="B66" s="205" t="s">
        <v>1692</v>
      </c>
      <c r="C66" s="226"/>
      <c r="D66" s="226"/>
      <c r="E66" s="226"/>
      <c r="F66" s="226"/>
      <c r="G66" s="226"/>
    </row>
    <row r="67" spans="2:7" x14ac:dyDescent="0.3">
      <c r="B67" s="39" t="s">
        <v>1693</v>
      </c>
      <c r="C67" s="25"/>
      <c r="D67" s="25"/>
      <c r="E67" s="25"/>
      <c r="F67" s="25"/>
      <c r="G67" s="25"/>
    </row>
    <row r="68" spans="2:7" x14ac:dyDescent="0.3">
      <c r="B68" s="204" t="s">
        <v>1694</v>
      </c>
      <c r="C68" s="225"/>
      <c r="D68" s="225"/>
      <c r="E68" s="225"/>
      <c r="F68" s="225"/>
      <c r="G68" s="225"/>
    </row>
    <row r="69" spans="2:7" x14ac:dyDescent="0.3">
      <c r="B69" s="17"/>
    </row>
    <row r="70" spans="2:7" x14ac:dyDescent="0.3">
      <c r="C70" s="8"/>
      <c r="D70" s="7"/>
      <c r="E70" s="7"/>
      <c r="F70"/>
      <c r="G70"/>
    </row>
    <row r="71" spans="2:7" x14ac:dyDescent="0.3">
      <c r="C71" s="8"/>
      <c r="D71" s="7"/>
      <c r="E71" s="7"/>
      <c r="F71"/>
      <c r="G71"/>
    </row>
    <row r="72" spans="2:7" x14ac:dyDescent="0.3">
      <c r="C72" s="8"/>
      <c r="D72" s="7"/>
      <c r="E72" s="7"/>
      <c r="F72"/>
      <c r="G72"/>
    </row>
    <row r="73" spans="2:7" x14ac:dyDescent="0.3">
      <c r="C73" s="8"/>
      <c r="D73" s="7"/>
      <c r="E73" s="7"/>
      <c r="F73"/>
      <c r="G73"/>
    </row>
    <row r="74" spans="2:7" x14ac:dyDescent="0.3">
      <c r="B74" s="5" t="s">
        <v>1890</v>
      </c>
      <c r="C74" s="8"/>
      <c r="D74" s="7"/>
      <c r="E74" s="7"/>
      <c r="F74"/>
      <c r="G74"/>
    </row>
    <row r="75" spans="2:7" x14ac:dyDescent="0.3">
      <c r="B75" s="17"/>
      <c r="C75" s="8"/>
      <c r="D75" s="7"/>
      <c r="E75" s="7"/>
      <c r="F75"/>
      <c r="G75"/>
    </row>
    <row r="76" spans="2:7" x14ac:dyDescent="0.3">
      <c r="B76" s="39" t="s">
        <v>1892</v>
      </c>
      <c r="C76" s="8"/>
      <c r="D76" s="7"/>
      <c r="E76" s="7"/>
      <c r="F76"/>
      <c r="G76"/>
    </row>
    <row r="77" spans="2:7" x14ac:dyDescent="0.3">
      <c r="B77" s="39" t="s">
        <v>1891</v>
      </c>
      <c r="C77" s="8"/>
      <c r="D77" s="7"/>
      <c r="E77" s="7"/>
      <c r="F77"/>
      <c r="G77"/>
    </row>
    <row r="78" spans="2:7" x14ac:dyDescent="0.3">
      <c r="B78" s="17"/>
      <c r="C78" s="8"/>
      <c r="D78" s="7"/>
      <c r="E78" s="7"/>
      <c r="F78"/>
      <c r="G78"/>
    </row>
    <row r="79" spans="2:7" x14ac:dyDescent="0.3">
      <c r="C79" s="8"/>
      <c r="D79" s="7"/>
      <c r="E79" s="1"/>
      <c r="F79"/>
      <c r="G79"/>
    </row>
    <row r="80" spans="2:7" x14ac:dyDescent="0.3">
      <c r="C80" s="8"/>
      <c r="D80" s="7"/>
      <c r="E80" s="1"/>
      <c r="F80"/>
      <c r="G80"/>
    </row>
    <row r="81" spans="2:7" x14ac:dyDescent="0.3">
      <c r="C81" s="8"/>
      <c r="D81" s="7"/>
      <c r="E81" s="1"/>
      <c r="F81"/>
      <c r="G81"/>
    </row>
    <row r="82" spans="2:7" x14ac:dyDescent="0.3">
      <c r="C82" s="8"/>
      <c r="D82" s="7"/>
      <c r="E82" s="1"/>
      <c r="F82"/>
      <c r="G82"/>
    </row>
    <row r="83" spans="2:7" x14ac:dyDescent="0.3">
      <c r="B83" s="5" t="s">
        <v>1909</v>
      </c>
      <c r="C83" s="8"/>
      <c r="D83" s="7"/>
      <c r="E83" s="1"/>
      <c r="F83"/>
      <c r="G83"/>
    </row>
    <row r="84" spans="2:7" x14ac:dyDescent="0.3">
      <c r="B84" s="39"/>
      <c r="C84" s="8"/>
      <c r="D84" s="7"/>
      <c r="E84" s="1"/>
      <c r="F84"/>
      <c r="G84"/>
    </row>
    <row r="85" spans="2:7" x14ac:dyDescent="0.3">
      <c r="B85" s="39" t="s">
        <v>2013</v>
      </c>
      <c r="C85" s="8"/>
      <c r="D85" s="7"/>
      <c r="E85" s="1"/>
      <c r="F85"/>
      <c r="G85"/>
    </row>
    <row r="86" spans="2:7" x14ac:dyDescent="0.3">
      <c r="B86" s="39" t="s">
        <v>1895</v>
      </c>
      <c r="C86" s="8"/>
      <c r="D86" s="7"/>
      <c r="E86" s="1"/>
      <c r="F86"/>
      <c r="G86"/>
    </row>
    <row r="87" spans="2:7" x14ac:dyDescent="0.3">
      <c r="B87" s="39" t="s">
        <v>1896</v>
      </c>
      <c r="C87" s="8"/>
      <c r="D87" s="7"/>
      <c r="E87" s="1"/>
      <c r="F87"/>
      <c r="G87"/>
    </row>
    <row r="88" spans="2:7" x14ac:dyDescent="0.3">
      <c r="B88" s="39" t="s">
        <v>1910</v>
      </c>
      <c r="C88" s="8"/>
      <c r="D88" s="7"/>
      <c r="E88" s="1"/>
      <c r="F88"/>
      <c r="G88"/>
    </row>
    <row r="89" spans="2:7" x14ac:dyDescent="0.3">
      <c r="B89" s="17"/>
      <c r="C89" s="8"/>
      <c r="D89" s="7"/>
      <c r="E89" s="1"/>
      <c r="F89"/>
      <c r="G89"/>
    </row>
    <row r="90" spans="2:7" x14ac:dyDescent="0.3">
      <c r="B90" s="39" t="s">
        <v>1893</v>
      </c>
      <c r="C90" s="8"/>
      <c r="D90" s="7"/>
      <c r="E90" s="1"/>
      <c r="F90"/>
      <c r="G90"/>
    </row>
    <row r="91" spans="2:7" x14ac:dyDescent="0.3">
      <c r="B91" s="39" t="s">
        <v>1894</v>
      </c>
      <c r="C91" s="3"/>
      <c r="D91" s="7"/>
      <c r="E91" s="1"/>
      <c r="F91"/>
      <c r="G91"/>
    </row>
    <row r="92" spans="2:7" x14ac:dyDescent="0.3">
      <c r="B92" s="56"/>
      <c r="C92" s="3"/>
      <c r="D92" s="7"/>
      <c r="E92" s="1"/>
      <c r="F92"/>
      <c r="G92"/>
    </row>
    <row r="93" spans="2:7" x14ac:dyDescent="0.3">
      <c r="B93"/>
      <c r="C93" s="3"/>
      <c r="D93" s="7"/>
      <c r="E93" s="1"/>
      <c r="F93"/>
      <c r="G93"/>
    </row>
    <row r="94" spans="2:7" x14ac:dyDescent="0.3">
      <c r="B94"/>
      <c r="C94" s="3"/>
      <c r="D94" s="7"/>
      <c r="E94" s="1"/>
      <c r="F94"/>
      <c r="G94"/>
    </row>
    <row r="95" spans="2:7" x14ac:dyDescent="0.3">
      <c r="B95" s="25"/>
      <c r="C95" s="3"/>
      <c r="D95" s="7"/>
      <c r="E95" s="1"/>
      <c r="F95"/>
      <c r="G95"/>
    </row>
    <row r="96" spans="2:7" x14ac:dyDescent="0.3">
      <c r="B96" s="25"/>
      <c r="C96" s="3"/>
      <c r="D96" s="1"/>
      <c r="E96" s="1"/>
      <c r="F96"/>
      <c r="G96"/>
    </row>
    <row r="97" spans="2:7" x14ac:dyDescent="0.3">
      <c r="B97" s="5" t="s">
        <v>1898</v>
      </c>
      <c r="C97" s="3"/>
      <c r="D97" s="1"/>
      <c r="E97" s="1"/>
      <c r="F97"/>
      <c r="G97"/>
    </row>
    <row r="98" spans="2:7" x14ac:dyDescent="0.3">
      <c r="B98" s="40"/>
      <c r="C98" s="3"/>
      <c r="D98" s="1"/>
      <c r="E98" s="1"/>
      <c r="F98"/>
      <c r="G98"/>
    </row>
    <row r="99" spans="2:7" x14ac:dyDescent="0.3">
      <c r="B99" s="111" t="s">
        <v>1899</v>
      </c>
      <c r="C99" s="3"/>
      <c r="D99" s="1"/>
      <c r="E99" s="1"/>
      <c r="F99"/>
      <c r="G99"/>
    </row>
    <row r="100" spans="2:7" x14ac:dyDescent="0.3">
      <c r="B100" s="40"/>
      <c r="D100" s="1"/>
      <c r="E100" s="1"/>
      <c r="F100"/>
      <c r="G100"/>
    </row>
    <row r="101" spans="2:7" x14ac:dyDescent="0.3">
      <c r="B101" s="25"/>
      <c r="D101" s="1"/>
      <c r="E101" s="1"/>
      <c r="F101"/>
      <c r="G101"/>
    </row>
    <row r="102" spans="2:7" x14ac:dyDescent="0.3">
      <c r="B102" s="25"/>
      <c r="D102" s="1"/>
      <c r="E102" s="1"/>
      <c r="F102"/>
      <c r="G102"/>
    </row>
    <row r="103" spans="2:7" x14ac:dyDescent="0.3">
      <c r="B103" s="25"/>
      <c r="D103" s="1"/>
      <c r="E103" s="1"/>
      <c r="F103"/>
      <c r="G103"/>
    </row>
    <row r="104" spans="2:7" x14ac:dyDescent="0.3">
      <c r="B104" s="25"/>
      <c r="D104" s="1"/>
      <c r="E104" s="1"/>
      <c r="F104"/>
      <c r="G104"/>
    </row>
    <row r="105" spans="2:7" x14ac:dyDescent="0.3">
      <c r="B105" s="5" t="s">
        <v>1900</v>
      </c>
      <c r="D105" s="1"/>
      <c r="E105" s="1"/>
      <c r="F105"/>
      <c r="G105"/>
    </row>
    <row r="106" spans="2:7" x14ac:dyDescent="0.3">
      <c r="B106" s="39"/>
      <c r="D106" s="1"/>
      <c r="E106" s="1"/>
      <c r="F106"/>
      <c r="G106"/>
    </row>
    <row r="107" spans="2:7" x14ac:dyDescent="0.3">
      <c r="B107" s="39" t="s">
        <v>1907</v>
      </c>
      <c r="D107" s="1"/>
      <c r="E107" s="1"/>
      <c r="F107"/>
      <c r="G107"/>
    </row>
    <row r="108" spans="2:7" x14ac:dyDescent="0.3">
      <c r="B108" s="39" t="s">
        <v>1901</v>
      </c>
      <c r="D108" s="1"/>
      <c r="E108" s="1"/>
      <c r="F108"/>
      <c r="G108"/>
    </row>
    <row r="109" spans="2:7" x14ac:dyDescent="0.3">
      <c r="B109" s="39" t="s">
        <v>1902</v>
      </c>
      <c r="D109" s="1"/>
      <c r="E109" s="1"/>
      <c r="F109"/>
      <c r="G109"/>
    </row>
    <row r="110" spans="2:7" x14ac:dyDescent="0.3">
      <c r="B110" s="39" t="s">
        <v>1903</v>
      </c>
      <c r="D110" s="1"/>
      <c r="E110" s="1"/>
      <c r="F110"/>
      <c r="G110"/>
    </row>
    <row r="111" spans="2:7" x14ac:dyDescent="0.3">
      <c r="B111" s="39"/>
      <c r="D111" s="1"/>
      <c r="E111" s="1"/>
      <c r="F111"/>
      <c r="G111"/>
    </row>
    <row r="112" spans="2:7" x14ac:dyDescent="0.3">
      <c r="B112" s="39" t="s">
        <v>1904</v>
      </c>
      <c r="D112" s="1"/>
      <c r="E112" s="1"/>
      <c r="F112"/>
      <c r="G112"/>
    </row>
    <row r="113" spans="2:7" x14ac:dyDescent="0.3">
      <c r="B113" s="39" t="s">
        <v>1905</v>
      </c>
      <c r="D113" s="1"/>
      <c r="E113" s="1"/>
      <c r="F113"/>
      <c r="G113"/>
    </row>
    <row r="114" spans="2:7" x14ac:dyDescent="0.3">
      <c r="B114" s="39" t="s">
        <v>1906</v>
      </c>
      <c r="D114" s="1"/>
      <c r="E114" s="1"/>
      <c r="F114"/>
      <c r="G114"/>
    </row>
    <row r="115" spans="2:7" x14ac:dyDescent="0.3">
      <c r="B115" s="39"/>
      <c r="D115" s="1"/>
      <c r="E115" s="1"/>
      <c r="F115"/>
      <c r="G115"/>
    </row>
    <row r="116" spans="2:7" x14ac:dyDescent="0.3">
      <c r="B116" s="39" t="s">
        <v>1908</v>
      </c>
      <c r="D116" s="1"/>
      <c r="E116" s="1"/>
      <c r="F116"/>
      <c r="G116"/>
    </row>
    <row r="117" spans="2:7" x14ac:dyDescent="0.3">
      <c r="B117" s="39"/>
      <c r="D117" s="1"/>
      <c r="E117" s="1"/>
      <c r="F117"/>
      <c r="G117"/>
    </row>
    <row r="118" spans="2:7" x14ac:dyDescent="0.3">
      <c r="D118" s="1"/>
      <c r="E118" s="1"/>
      <c r="F118"/>
      <c r="G118"/>
    </row>
    <row r="119" spans="2:7" x14ac:dyDescent="0.3">
      <c r="D119" s="1"/>
      <c r="E119" s="1"/>
      <c r="F119"/>
      <c r="G119"/>
    </row>
    <row r="120" spans="2:7" x14ac:dyDescent="0.3">
      <c r="B120"/>
      <c r="D120" s="1"/>
      <c r="E120" s="1"/>
      <c r="F120"/>
      <c r="G120"/>
    </row>
    <row r="121" spans="2:7" x14ac:dyDescent="0.3">
      <c r="B121"/>
      <c r="D121" s="1"/>
      <c r="E121" s="1"/>
      <c r="F121"/>
      <c r="G121"/>
    </row>
    <row r="122" spans="2:7" x14ac:dyDescent="0.3">
      <c r="B122"/>
      <c r="D122" s="1"/>
      <c r="E122" s="1"/>
      <c r="F122"/>
      <c r="G122"/>
    </row>
  </sheetData>
  <sheetProtection algorithmName="SHA-512" hashValue="4EDP4m8rviYWv0DYNJxCH3b7Snb9Ou5FbVxE39IYfj3pXN/OphoX3ryy9HAbtbk5rUt0Olc6Z1nQGH3kBZy8XQ==" saltValue="+7C04KlbntTql2jeaam4TA==" spinCount="100000" sheet="1" insertHyperlinks="0"/>
  <mergeCells count="1">
    <mergeCell ref="A57:G57"/>
  </mergeCells>
  <hyperlinks>
    <hyperlink ref="B33" r:id="rId1" xr:uid="{A1E4CBC9-E734-41CE-89D8-734AE5C389B8}"/>
    <hyperlink ref="B7" r:id="rId2" display="1 Schweizer Mobil-Telefon-Nummer, Europa (Swisscom-Abo) CHF 90.00 pro Monat  Inklusive 40 GB Internet pro Monat im EU-Raum" xr:uid="{8EF5E744-FA32-44B0-9942-1588FD21C916}"/>
    <hyperlink ref="B13" r:id="rId3" xr:uid="{9CDC3141-0204-4D5A-A7D0-4D6B691399EA}"/>
    <hyperlink ref="B15" r:id="rId4" xr:uid="{20DD4834-AAB9-40C7-901E-711A9B201436}"/>
    <hyperlink ref="B17" r:id="rId5" xr:uid="{F9C97EB0-313B-4D9A-AC12-6D9F9B833ED5}"/>
    <hyperlink ref="B19" r:id="rId6" xr:uid="{6A8D09F0-1E12-4A49-AD4A-5DD09A88B45D}"/>
    <hyperlink ref="B23" r:id="rId7" xr:uid="{3C36B4C4-4789-4DBC-B57F-B7C770C035D8}"/>
    <hyperlink ref="B25" r:id="rId8" xr:uid="{CBBAE36F-7A39-447B-A581-0EBF8BCE6F7E}"/>
    <hyperlink ref="B27" r:id="rId9" xr:uid="{8D894C29-4548-4A9E-BF97-85A9B1301CC0}"/>
    <hyperlink ref="B29" r:id="rId10" xr:uid="{77DC3408-69D7-43C6-A4F3-6B96FF625F49}"/>
    <hyperlink ref="B31" r:id="rId11" xr:uid="{49CF8394-11CC-4466-B2DE-3B7DF3E6DB5C}"/>
    <hyperlink ref="B21" r:id="rId12" xr:uid="{01F87340-75A2-4544-8244-7266F015C72D}"/>
    <hyperlink ref="B11" r:id="rId13" xr:uid="{10250BFE-0085-4C08-BB64-3EB8A7CD5D2B}"/>
    <hyperlink ref="B99" r:id="rId14" xr:uid="{54D103B0-A911-49C6-8A63-EC786F94B740}"/>
  </hyperlinks>
  <pageMargins left="0.51181102362204722" right="0.39370078740157483" top="0.98425196850393704" bottom="3.22" header="0.31496062992125984" footer="0.31496062992125984"/>
  <pageSetup paperSize="9" scale="44" fitToHeight="2" orientation="portrait" horizontalDpi="1200" verticalDpi="1200" r:id="rId15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1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7666-2EAC-462A-95F1-D496F4940CAB}">
  <sheetPr codeName="Tabelle8">
    <pageSetUpPr fitToPage="1"/>
  </sheetPr>
  <dimension ref="A1:L113"/>
  <sheetViews>
    <sheetView zoomScale="90" zoomScaleNormal="90" workbookViewId="0">
      <pane ySplit="6" topLeftCell="A7" activePane="bottomLeft" state="frozen"/>
      <selection activeCell="B45" sqref="B45"/>
      <selection pane="bottomLeft" activeCell="B70" sqref="B70:B113"/>
    </sheetView>
  </sheetViews>
  <sheetFormatPr baseColWidth="10" defaultRowHeight="14.4" x14ac:dyDescent="0.3"/>
  <cols>
    <col min="1" max="1" width="10.44140625" customWidth="1"/>
    <col min="2" max="2" width="107.44140625" style="2" customWidth="1"/>
    <col min="3" max="6" width="6.5546875" style="2" customWidth="1"/>
    <col min="7" max="7" width="7.77734375" style="2" customWidth="1"/>
    <col min="8" max="8" width="13.6640625" style="2" customWidth="1"/>
    <col min="9" max="9" width="15.88671875" style="1" customWidth="1"/>
    <col min="10" max="10" width="20.5546875" style="1" customWidth="1"/>
    <col min="11" max="11" width="21.44140625" customWidth="1"/>
    <col min="12" max="12" width="19.88671875" customWidth="1"/>
    <col min="14" max="14" width="13.88671875" bestFit="1" customWidth="1"/>
  </cols>
  <sheetData>
    <row r="1" spans="1:12" ht="27" customHeight="1" x14ac:dyDescent="0.3">
      <c r="A1" s="229" t="s">
        <v>1789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1" customHeight="1" x14ac:dyDescent="0.3">
      <c r="A2" s="231" t="s">
        <v>1965</v>
      </c>
      <c r="B2" s="229"/>
      <c r="C2" s="48"/>
      <c r="D2" s="48"/>
      <c r="E2" s="48"/>
      <c r="F2" s="48"/>
      <c r="G2" s="48"/>
      <c r="H2" s="44"/>
      <c r="I2" s="44"/>
      <c r="J2" s="44"/>
      <c r="K2" s="44"/>
      <c r="L2" s="44"/>
    </row>
    <row r="3" spans="1:12" ht="20.399999999999999" x14ac:dyDescent="0.3">
      <c r="A3" s="231"/>
      <c r="B3" s="231"/>
      <c r="C3" s="231"/>
      <c r="D3" s="231"/>
      <c r="E3" s="231"/>
      <c r="F3" s="231"/>
      <c r="G3" s="231"/>
      <c r="H3" s="231"/>
      <c r="I3" s="231"/>
      <c r="J3" s="45"/>
      <c r="K3" s="43"/>
      <c r="L3" s="43"/>
    </row>
    <row r="4" spans="1:12" x14ac:dyDescent="0.3">
      <c r="A4" s="5"/>
      <c r="B4" s="5"/>
      <c r="C4" s="5"/>
      <c r="D4" s="5"/>
      <c r="E4" s="5"/>
      <c r="F4" s="5"/>
      <c r="G4" s="5"/>
      <c r="H4" s="5"/>
      <c r="I4" s="42"/>
      <c r="J4" s="42"/>
      <c r="K4" s="41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70" t="s">
        <v>668</v>
      </c>
      <c r="I5" s="70" t="s">
        <v>669</v>
      </c>
      <c r="J5" s="71" t="s">
        <v>86</v>
      </c>
      <c r="K5" s="70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39"/>
      <c r="I6" s="38"/>
      <c r="J6" s="38" t="s">
        <v>671</v>
      </c>
      <c r="K6" s="37" t="s">
        <v>672</v>
      </c>
      <c r="L6" s="37"/>
    </row>
    <row r="7" spans="1:12" x14ac:dyDescent="0.3">
      <c r="A7" s="73">
        <v>3</v>
      </c>
      <c r="B7" s="74" t="s">
        <v>675</v>
      </c>
      <c r="C7" s="74"/>
      <c r="D7" s="74"/>
      <c r="E7" s="74"/>
      <c r="F7" s="74"/>
      <c r="G7" s="74"/>
      <c r="H7" s="75">
        <v>1</v>
      </c>
      <c r="I7" s="76"/>
      <c r="J7" s="76">
        <v>438.25</v>
      </c>
      <c r="K7" s="20"/>
      <c r="L7" s="77">
        <v>438.25</v>
      </c>
    </row>
    <row r="8" spans="1:12" x14ac:dyDescent="0.3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16"/>
      <c r="L8" s="16"/>
    </row>
    <row r="9" spans="1:12" ht="12.6" customHeight="1" x14ac:dyDescent="0.3">
      <c r="A9" s="73">
        <v>4</v>
      </c>
      <c r="B9" s="74" t="s">
        <v>676</v>
      </c>
      <c r="C9" s="74"/>
      <c r="D9" s="74"/>
      <c r="E9" s="74"/>
      <c r="F9" s="74"/>
      <c r="G9" s="74"/>
      <c r="H9" s="75">
        <v>1</v>
      </c>
      <c r="I9" s="76"/>
      <c r="J9" s="76">
        <v>119.33</v>
      </c>
      <c r="K9" s="20"/>
      <c r="L9" s="77">
        <v>119.33</v>
      </c>
    </row>
    <row r="10" spans="1:12" x14ac:dyDescent="0.3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16"/>
      <c r="L10" s="16"/>
    </row>
    <row r="11" spans="1:12" x14ac:dyDescent="0.3">
      <c r="A11" s="73">
        <v>6</v>
      </c>
      <c r="B11" s="74" t="s">
        <v>679</v>
      </c>
      <c r="C11" s="74"/>
      <c r="D11" s="74"/>
      <c r="E11" s="74"/>
      <c r="F11" s="74"/>
      <c r="G11" s="74"/>
      <c r="H11" s="75">
        <v>1</v>
      </c>
      <c r="I11" s="76"/>
      <c r="J11" s="76">
        <v>181.82</v>
      </c>
      <c r="K11" s="26"/>
      <c r="L11" s="77">
        <v>181.82</v>
      </c>
    </row>
    <row r="12" spans="1:12" x14ac:dyDescent="0.3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16"/>
      <c r="L12" s="16"/>
    </row>
    <row r="13" spans="1:12" x14ac:dyDescent="0.3">
      <c r="A13" s="73">
        <v>7</v>
      </c>
      <c r="B13" s="74" t="s">
        <v>680</v>
      </c>
      <c r="C13" s="74"/>
      <c r="D13" s="74"/>
      <c r="E13" s="74"/>
      <c r="F13" s="74"/>
      <c r="G13" s="74"/>
      <c r="H13" s="75">
        <v>1</v>
      </c>
      <c r="I13" s="76"/>
      <c r="J13" s="76">
        <v>2568.7800000000002</v>
      </c>
      <c r="K13" s="26"/>
      <c r="L13" s="77">
        <v>2568.7800000000002</v>
      </c>
    </row>
    <row r="14" spans="1:12" x14ac:dyDescent="0.3">
      <c r="A14" s="234"/>
      <c r="B14" s="234"/>
      <c r="C14" s="234"/>
      <c r="D14" s="234"/>
      <c r="E14" s="234"/>
      <c r="F14" s="234"/>
      <c r="G14" s="234"/>
      <c r="H14" s="234"/>
      <c r="I14" s="234"/>
      <c r="J14" s="234"/>
      <c r="K14" s="16"/>
      <c r="L14" s="16"/>
    </row>
    <row r="15" spans="1:12" x14ac:dyDescent="0.3">
      <c r="A15" s="73">
        <v>8</v>
      </c>
      <c r="B15" s="74" t="s">
        <v>681</v>
      </c>
      <c r="C15" s="74"/>
      <c r="D15" s="74"/>
      <c r="E15" s="74"/>
      <c r="F15" s="74"/>
      <c r="G15" s="74"/>
      <c r="H15" s="75">
        <v>1</v>
      </c>
      <c r="I15" s="76"/>
      <c r="J15" s="76">
        <v>107.31</v>
      </c>
      <c r="K15" s="26"/>
      <c r="L15" s="77">
        <v>107.31</v>
      </c>
    </row>
    <row r="16" spans="1:12" x14ac:dyDescent="0.3">
      <c r="A16" s="234"/>
      <c r="B16" s="234"/>
      <c r="C16" s="234"/>
      <c r="D16" s="234"/>
      <c r="E16" s="234"/>
      <c r="F16" s="234"/>
      <c r="G16" s="234"/>
      <c r="H16" s="234"/>
      <c r="I16" s="234"/>
      <c r="J16" s="234"/>
      <c r="K16" s="16"/>
      <c r="L16" s="16"/>
    </row>
    <row r="17" spans="1:12" x14ac:dyDescent="0.3">
      <c r="A17" s="73">
        <v>9</v>
      </c>
      <c r="B17" s="79" t="s">
        <v>682</v>
      </c>
      <c r="C17" s="79"/>
      <c r="D17" s="79"/>
      <c r="E17" s="79"/>
      <c r="F17" s="79"/>
      <c r="G17" s="79"/>
      <c r="H17" s="75">
        <v>1</v>
      </c>
      <c r="I17" s="76"/>
      <c r="J17" s="76">
        <v>24.98</v>
      </c>
      <c r="K17" s="26"/>
      <c r="L17" s="77">
        <v>24.98</v>
      </c>
    </row>
    <row r="18" spans="1:12" x14ac:dyDescent="0.3">
      <c r="A18" s="234"/>
      <c r="B18" s="234"/>
      <c r="C18" s="234"/>
      <c r="D18" s="234"/>
      <c r="E18" s="234"/>
      <c r="F18" s="234"/>
      <c r="G18" s="234"/>
      <c r="H18" s="234"/>
      <c r="I18" s="234"/>
      <c r="J18" s="234"/>
      <c r="K18" s="16"/>
      <c r="L18" s="16"/>
    </row>
    <row r="19" spans="1:12" x14ac:dyDescent="0.3">
      <c r="A19" s="73">
        <v>10</v>
      </c>
      <c r="B19" s="74" t="s">
        <v>683</v>
      </c>
      <c r="C19" s="74"/>
      <c r="D19" s="74"/>
      <c r="E19" s="74"/>
      <c r="F19" s="74"/>
      <c r="G19" s="74"/>
      <c r="H19" s="75">
        <v>1</v>
      </c>
      <c r="I19" s="76"/>
      <c r="J19" s="76">
        <v>268.27</v>
      </c>
      <c r="K19" s="26"/>
      <c r="L19" s="77">
        <v>268.27</v>
      </c>
    </row>
    <row r="20" spans="1:12" x14ac:dyDescent="0.3">
      <c r="A20" s="234"/>
      <c r="B20" s="234"/>
      <c r="C20" s="234"/>
      <c r="D20" s="234"/>
      <c r="E20" s="234"/>
      <c r="F20" s="234"/>
      <c r="G20" s="234"/>
      <c r="H20" s="234"/>
      <c r="I20" s="234"/>
      <c r="J20" s="234"/>
      <c r="K20" s="16"/>
      <c r="L20" s="16"/>
    </row>
    <row r="21" spans="1:12" x14ac:dyDescent="0.3">
      <c r="A21" s="80">
        <v>12</v>
      </c>
      <c r="B21" s="81" t="s">
        <v>685</v>
      </c>
      <c r="C21" s="81"/>
      <c r="D21" s="81"/>
      <c r="E21" s="81"/>
      <c r="F21" s="81"/>
      <c r="G21" s="81"/>
      <c r="H21" s="82">
        <v>1</v>
      </c>
      <c r="I21" s="7"/>
      <c r="J21" s="7">
        <v>1400</v>
      </c>
      <c r="K21" s="26"/>
      <c r="L21" s="36">
        <v>1400</v>
      </c>
    </row>
    <row r="22" spans="1:12" x14ac:dyDescent="0.3">
      <c r="A22" s="234"/>
      <c r="B22" s="234"/>
      <c r="C22" s="234"/>
      <c r="D22" s="234"/>
      <c r="E22" s="234"/>
      <c r="F22" s="234"/>
      <c r="G22" s="234"/>
      <c r="H22" s="234"/>
      <c r="I22" s="234"/>
      <c r="J22" s="234"/>
      <c r="K22" s="16"/>
      <c r="L22" s="16"/>
    </row>
    <row r="23" spans="1:12" x14ac:dyDescent="0.3">
      <c r="A23" s="80">
        <v>16</v>
      </c>
      <c r="B23" s="81" t="s">
        <v>688</v>
      </c>
      <c r="C23" s="81"/>
      <c r="D23" s="81"/>
      <c r="E23" s="81"/>
      <c r="F23" s="81"/>
      <c r="G23" s="81"/>
      <c r="H23" s="82">
        <v>1</v>
      </c>
      <c r="I23" s="7"/>
      <c r="J23" s="7">
        <v>34</v>
      </c>
      <c r="K23" s="26"/>
      <c r="L23" s="36">
        <v>34</v>
      </c>
    </row>
    <row r="24" spans="1:12" x14ac:dyDescent="0.3">
      <c r="A24" s="84"/>
      <c r="B24" s="85"/>
      <c r="C24" s="85"/>
      <c r="D24" s="85"/>
      <c r="E24" s="85"/>
      <c r="F24" s="85"/>
      <c r="G24" s="85"/>
      <c r="H24" s="86"/>
      <c r="I24" s="18"/>
      <c r="J24" s="87"/>
      <c r="K24" s="37"/>
      <c r="L24" s="37"/>
    </row>
    <row r="25" spans="1:12" ht="27.6" x14ac:dyDescent="0.3">
      <c r="A25" s="80">
        <v>27</v>
      </c>
      <c r="B25" s="83" t="s">
        <v>699</v>
      </c>
      <c r="C25" s="83"/>
      <c r="D25" s="83"/>
      <c r="E25" s="83"/>
      <c r="F25" s="83"/>
      <c r="G25" s="83"/>
      <c r="H25" s="82">
        <v>1</v>
      </c>
      <c r="I25" s="7"/>
      <c r="J25" s="7">
        <v>28</v>
      </c>
      <c r="K25" s="26"/>
      <c r="L25" s="36">
        <v>28</v>
      </c>
    </row>
    <row r="26" spans="1:12" x14ac:dyDescent="0.3">
      <c r="A26" s="17"/>
      <c r="B26" s="17"/>
      <c r="C26" s="17"/>
      <c r="D26" s="17"/>
      <c r="E26" s="17"/>
      <c r="F26" s="17"/>
      <c r="G26" s="17"/>
      <c r="H26" s="19"/>
      <c r="I26" s="18"/>
      <c r="J26" s="18"/>
      <c r="K26" s="16"/>
      <c r="L26" s="16"/>
    </row>
    <row r="27" spans="1:12" ht="21.6" thickBot="1" x14ac:dyDescent="0.4">
      <c r="A27" s="15"/>
      <c r="B27" s="50" t="s">
        <v>1923</v>
      </c>
      <c r="C27" s="50"/>
      <c r="D27" s="50"/>
      <c r="E27" s="50"/>
      <c r="F27" s="50"/>
      <c r="G27" s="50"/>
      <c r="H27" s="164"/>
      <c r="I27" s="139"/>
      <c r="J27" s="139"/>
      <c r="K27" s="165"/>
      <c r="L27" s="169">
        <f>L31-L29</f>
        <v>829.26000000000022</v>
      </c>
    </row>
    <row r="28" spans="1:12" ht="15" thickTop="1" x14ac:dyDescent="0.3">
      <c r="A28" s="17"/>
      <c r="B28" s="17"/>
      <c r="C28" s="17"/>
      <c r="D28" s="17"/>
      <c r="E28" s="17"/>
      <c r="F28" s="17"/>
      <c r="G28" s="17"/>
      <c r="H28" s="19"/>
      <c r="I28" s="18"/>
      <c r="J28" s="18"/>
      <c r="K28" s="16"/>
      <c r="L28" s="16"/>
    </row>
    <row r="29" spans="1:12" ht="21" thickBot="1" x14ac:dyDescent="0.4">
      <c r="B29" s="13" t="s">
        <v>0</v>
      </c>
      <c r="C29" s="50"/>
      <c r="D29" s="50"/>
      <c r="E29" s="50"/>
      <c r="F29" s="50"/>
      <c r="G29" s="50"/>
      <c r="H29" s="99"/>
      <c r="K29" s="108"/>
      <c r="L29" s="9">
        <f>L7+L9+L11+L13+L15+L17+L19+L21+L23+L25</f>
        <v>5170.74</v>
      </c>
    </row>
    <row r="30" spans="1:12" ht="15" thickTop="1" x14ac:dyDescent="0.3">
      <c r="A30" s="17"/>
      <c r="B30" s="17"/>
      <c r="C30" s="17"/>
      <c r="D30" s="17"/>
      <c r="E30" s="17"/>
      <c r="F30" s="17"/>
      <c r="G30" s="17"/>
      <c r="H30" s="19"/>
      <c r="I30" s="18"/>
      <c r="J30" s="18"/>
      <c r="K30" s="16"/>
      <c r="L30" s="16"/>
    </row>
    <row r="31" spans="1:12" ht="21" thickBot="1" x14ac:dyDescent="0.4">
      <c r="B31" s="13" t="s">
        <v>1788</v>
      </c>
      <c r="C31" s="50"/>
      <c r="D31" s="50"/>
      <c r="E31" s="50"/>
      <c r="F31" s="50"/>
      <c r="G31" s="50"/>
      <c r="H31" s="99"/>
      <c r="K31" s="108"/>
      <c r="L31" s="9">
        <v>6000</v>
      </c>
    </row>
    <row r="32" spans="1:12" ht="15" thickTop="1" x14ac:dyDescent="0.3">
      <c r="A32" s="17"/>
      <c r="B32" s="17"/>
      <c r="C32" s="17"/>
      <c r="D32" s="17"/>
      <c r="E32" s="17"/>
      <c r="F32" s="17"/>
      <c r="G32" s="17"/>
      <c r="H32" s="19"/>
      <c r="I32" s="18"/>
      <c r="J32" s="18"/>
      <c r="K32" s="16"/>
      <c r="L32" s="16"/>
    </row>
    <row r="37" spans="1:12" ht="18" customHeight="1" x14ac:dyDescent="0.3">
      <c r="A37" s="5"/>
      <c r="B37" s="5"/>
      <c r="C37" s="5"/>
      <c r="D37" s="42"/>
      <c r="E37" s="42"/>
      <c r="F37" s="42"/>
      <c r="G37" s="42"/>
      <c r="H37" s="42"/>
      <c r="I37" s="42"/>
      <c r="J37" s="42"/>
      <c r="K37" s="41"/>
      <c r="L37" s="41"/>
    </row>
    <row r="38" spans="1:12" ht="18" customHeight="1" x14ac:dyDescent="0.3">
      <c r="A38" s="49" t="s">
        <v>1939</v>
      </c>
      <c r="B38" s="49"/>
      <c r="C38" s="49"/>
      <c r="D38" s="49"/>
      <c r="E38" s="49"/>
      <c r="F38" s="49"/>
      <c r="G38" s="45"/>
      <c r="H38" s="43"/>
      <c r="I38" s="43"/>
      <c r="J38" s="43"/>
      <c r="K38" s="43"/>
      <c r="L38" s="43"/>
    </row>
    <row r="39" spans="1:12" ht="18" customHeight="1" x14ac:dyDescent="0.3">
      <c r="A39" s="49" t="s">
        <v>1944</v>
      </c>
      <c r="B39" s="49"/>
      <c r="C39" s="49"/>
      <c r="D39" s="49"/>
      <c r="E39" s="49"/>
      <c r="F39" s="49"/>
      <c r="G39" s="45"/>
      <c r="H39" s="43"/>
      <c r="I39" s="43"/>
      <c r="J39" s="43"/>
      <c r="K39" s="43"/>
      <c r="L39" s="43"/>
    </row>
    <row r="40" spans="1:12" ht="18" customHeight="1" x14ac:dyDescent="0.3">
      <c r="A40" s="49" t="s">
        <v>1952</v>
      </c>
      <c r="B40" s="49"/>
      <c r="C40" s="49"/>
      <c r="D40" s="49"/>
      <c r="E40" s="49"/>
      <c r="F40" s="49"/>
      <c r="G40" s="45"/>
      <c r="H40" s="43"/>
      <c r="I40" s="43"/>
      <c r="J40" s="43"/>
      <c r="K40" s="43"/>
      <c r="L40" s="43"/>
    </row>
    <row r="41" spans="1:12" ht="18" customHeight="1" x14ac:dyDescent="0.3">
      <c r="A41" s="49" t="s">
        <v>1949</v>
      </c>
      <c r="B41" s="49"/>
      <c r="C41" s="49"/>
      <c r="D41" s="49"/>
      <c r="E41" s="49"/>
      <c r="F41" s="49"/>
      <c r="G41" s="45"/>
      <c r="H41" s="43"/>
      <c r="I41" s="43"/>
      <c r="J41" s="43"/>
      <c r="K41" s="43"/>
      <c r="L41" s="43"/>
    </row>
    <row r="42" spans="1:12" ht="18" customHeight="1" x14ac:dyDescent="0.3">
      <c r="A42" s="49" t="s">
        <v>2012</v>
      </c>
      <c r="B42" s="49"/>
      <c r="C42" s="49"/>
      <c r="D42" s="49"/>
      <c r="E42" s="49"/>
      <c r="F42" s="49"/>
      <c r="G42" s="45"/>
      <c r="H42" s="43"/>
      <c r="I42" s="43"/>
      <c r="J42" s="43"/>
      <c r="K42" s="43"/>
      <c r="L42" s="43"/>
    </row>
    <row r="43" spans="1:12" ht="18" customHeight="1" x14ac:dyDescent="0.3">
      <c r="A43" s="227" t="s">
        <v>1950</v>
      </c>
      <c r="B43" s="49"/>
      <c r="C43" s="49"/>
      <c r="D43" s="49"/>
      <c r="E43" s="49"/>
      <c r="F43" s="49"/>
      <c r="G43" s="45"/>
      <c r="H43" s="43"/>
      <c r="I43" s="43"/>
      <c r="J43" s="43"/>
      <c r="K43" s="43"/>
      <c r="L43" s="43"/>
    </row>
    <row r="44" spans="1:12" ht="18" customHeight="1" x14ac:dyDescent="0.3">
      <c r="A44" s="227" t="s">
        <v>1954</v>
      </c>
      <c r="B44" s="49"/>
      <c r="C44" s="49"/>
      <c r="D44" s="49"/>
      <c r="E44" s="49"/>
      <c r="F44" s="49"/>
      <c r="G44" s="45"/>
      <c r="H44" s="43"/>
      <c r="I44" s="43"/>
      <c r="J44" s="43"/>
      <c r="K44" s="43"/>
      <c r="L44" s="43"/>
    </row>
    <row r="45" spans="1:12" ht="18" customHeight="1" x14ac:dyDescent="0.3">
      <c r="A45" s="227" t="s">
        <v>1953</v>
      </c>
      <c r="B45" s="49"/>
      <c r="C45" s="49"/>
      <c r="D45" s="49"/>
      <c r="E45" s="49"/>
      <c r="F45" s="49"/>
      <c r="G45" s="45"/>
      <c r="H45" s="43"/>
      <c r="I45" s="43"/>
      <c r="J45" s="43"/>
      <c r="K45" s="43"/>
      <c r="L45" s="43"/>
    </row>
    <row r="46" spans="1:12" ht="18" customHeight="1" x14ac:dyDescent="0.3">
      <c r="A46" s="227" t="s">
        <v>1951</v>
      </c>
      <c r="B46" s="49"/>
      <c r="C46" s="49"/>
      <c r="D46" s="49"/>
      <c r="E46" s="49"/>
      <c r="F46" s="49"/>
      <c r="G46" s="45"/>
      <c r="H46" s="43"/>
      <c r="I46" s="43"/>
      <c r="J46" s="43"/>
      <c r="K46" s="43"/>
      <c r="L46" s="43"/>
    </row>
    <row r="47" spans="1:12" ht="18" customHeight="1" x14ac:dyDescent="0.3">
      <c r="A47" s="49" t="s">
        <v>2011</v>
      </c>
      <c r="B47" s="49"/>
      <c r="C47" s="49"/>
      <c r="D47" s="49"/>
      <c r="E47" s="49"/>
      <c r="F47" s="49"/>
      <c r="G47" s="45"/>
      <c r="H47" s="43"/>
      <c r="I47" s="43"/>
      <c r="J47" s="43"/>
      <c r="K47" s="43"/>
      <c r="L47" s="43"/>
    </row>
    <row r="48" spans="1:12" ht="18" customHeight="1" x14ac:dyDescent="0.3">
      <c r="A48" s="49" t="s">
        <v>1897</v>
      </c>
      <c r="B48" s="49"/>
      <c r="C48" s="49"/>
      <c r="D48" s="49"/>
      <c r="E48" s="49"/>
      <c r="F48" s="49"/>
      <c r="G48" s="45"/>
      <c r="H48" s="43"/>
      <c r="I48" s="43"/>
      <c r="J48" s="43"/>
      <c r="K48" s="43"/>
      <c r="L48" s="43"/>
    </row>
    <row r="49" spans="1:12" ht="18" customHeight="1" x14ac:dyDescent="0.3">
      <c r="A49" s="231" t="s">
        <v>1940</v>
      </c>
      <c r="B49" s="231"/>
      <c r="C49" s="230"/>
      <c r="D49" s="230"/>
      <c r="E49" s="230"/>
      <c r="F49" s="230"/>
      <c r="G49" s="230"/>
      <c r="H49" s="43"/>
      <c r="I49" s="43"/>
      <c r="J49" s="43"/>
      <c r="K49" s="43"/>
      <c r="L49" s="43"/>
    </row>
    <row r="50" spans="1:12" ht="18" customHeight="1" x14ac:dyDescent="0.3">
      <c r="A50" s="5"/>
      <c r="B50" s="5"/>
      <c r="C50" s="5"/>
      <c r="D50" s="42"/>
      <c r="E50" s="42"/>
      <c r="F50" s="42"/>
      <c r="G50" s="42"/>
      <c r="H50" s="42"/>
      <c r="I50" s="42"/>
      <c r="J50" s="42"/>
      <c r="K50" s="41"/>
      <c r="L50" s="41"/>
    </row>
    <row r="54" spans="1:12" x14ac:dyDescent="0.3">
      <c r="B54" s="5" t="s">
        <v>1369</v>
      </c>
      <c r="C54" s="25"/>
      <c r="D54" s="25"/>
      <c r="E54" s="25"/>
      <c r="F54" s="25"/>
      <c r="G54" s="25"/>
    </row>
    <row r="55" spans="1:12" x14ac:dyDescent="0.3">
      <c r="B55" s="17"/>
    </row>
    <row r="56" spans="1:12" x14ac:dyDescent="0.3">
      <c r="B56" s="204" t="s">
        <v>1695</v>
      </c>
      <c r="C56" s="225"/>
      <c r="D56" s="225"/>
      <c r="E56" s="225"/>
      <c r="F56" s="225"/>
      <c r="G56" s="225"/>
    </row>
    <row r="57" spans="1:12" x14ac:dyDescent="0.3">
      <c r="B57" s="205" t="s">
        <v>1692</v>
      </c>
      <c r="C57" s="226"/>
      <c r="D57" s="226"/>
      <c r="E57" s="226"/>
      <c r="F57" s="226"/>
      <c r="G57" s="226"/>
    </row>
    <row r="58" spans="1:12" x14ac:dyDescent="0.3">
      <c r="B58" s="39" t="s">
        <v>1693</v>
      </c>
      <c r="C58" s="25"/>
      <c r="D58" s="25"/>
      <c r="E58" s="25"/>
      <c r="F58" s="25"/>
      <c r="G58" s="25"/>
    </row>
    <row r="59" spans="1:12" x14ac:dyDescent="0.3">
      <c r="B59" s="204" t="s">
        <v>1694</v>
      </c>
      <c r="C59" s="225"/>
      <c r="D59" s="225"/>
      <c r="E59" s="225"/>
      <c r="F59" s="225"/>
      <c r="G59" s="225"/>
    </row>
    <row r="60" spans="1:12" x14ac:dyDescent="0.3">
      <c r="B60" s="17"/>
    </row>
    <row r="61" spans="1:12" x14ac:dyDescent="0.3">
      <c r="C61" s="8"/>
      <c r="D61" s="7"/>
      <c r="E61" s="7"/>
      <c r="F61"/>
      <c r="G61"/>
    </row>
    <row r="62" spans="1:12" x14ac:dyDescent="0.3">
      <c r="C62" s="8"/>
      <c r="D62" s="7"/>
      <c r="E62" s="7"/>
      <c r="F62"/>
      <c r="G62"/>
    </row>
    <row r="63" spans="1:12" x14ac:dyDescent="0.3">
      <c r="C63" s="8"/>
      <c r="D63" s="7"/>
      <c r="E63" s="7"/>
      <c r="F63"/>
      <c r="G63"/>
    </row>
    <row r="64" spans="1:12" x14ac:dyDescent="0.3">
      <c r="C64" s="8"/>
      <c r="D64" s="7"/>
      <c r="E64" s="7"/>
      <c r="F64"/>
      <c r="G64"/>
    </row>
    <row r="65" spans="2:7" x14ac:dyDescent="0.3">
      <c r="B65" s="5" t="s">
        <v>1890</v>
      </c>
      <c r="C65" s="8"/>
      <c r="D65" s="7"/>
      <c r="E65" s="7"/>
      <c r="F65"/>
      <c r="G65"/>
    </row>
    <row r="66" spans="2:7" x14ac:dyDescent="0.3">
      <c r="B66" s="17"/>
      <c r="C66" s="8"/>
      <c r="D66" s="7"/>
      <c r="E66" s="7"/>
      <c r="F66"/>
      <c r="G66"/>
    </row>
    <row r="67" spans="2:7" x14ac:dyDescent="0.3">
      <c r="B67" s="39" t="s">
        <v>1892</v>
      </c>
      <c r="C67" s="8"/>
      <c r="D67" s="7"/>
      <c r="E67" s="7"/>
      <c r="F67"/>
      <c r="G67"/>
    </row>
    <row r="68" spans="2:7" x14ac:dyDescent="0.3">
      <c r="B68" s="39" t="s">
        <v>1891</v>
      </c>
      <c r="C68" s="8"/>
      <c r="D68" s="7"/>
      <c r="E68" s="7"/>
      <c r="F68"/>
      <c r="G68"/>
    </row>
    <row r="69" spans="2:7" x14ac:dyDescent="0.3">
      <c r="B69" s="17"/>
      <c r="C69" s="8"/>
      <c r="D69" s="7"/>
      <c r="E69" s="7"/>
      <c r="F69"/>
      <c r="G69"/>
    </row>
    <row r="70" spans="2:7" x14ac:dyDescent="0.3">
      <c r="C70" s="8"/>
      <c r="D70" s="7"/>
      <c r="E70" s="1"/>
      <c r="F70"/>
      <c r="G70"/>
    </row>
    <row r="71" spans="2:7" x14ac:dyDescent="0.3">
      <c r="C71" s="8"/>
      <c r="D71" s="7"/>
      <c r="E71" s="1"/>
      <c r="F71"/>
      <c r="G71"/>
    </row>
    <row r="72" spans="2:7" x14ac:dyDescent="0.3">
      <c r="C72" s="8"/>
      <c r="D72" s="7"/>
      <c r="E72" s="1"/>
      <c r="F72"/>
      <c r="G72"/>
    </row>
    <row r="73" spans="2:7" x14ac:dyDescent="0.3">
      <c r="C73" s="8"/>
      <c r="D73" s="7"/>
      <c r="E73" s="1"/>
      <c r="F73"/>
      <c r="G73"/>
    </row>
    <row r="74" spans="2:7" x14ac:dyDescent="0.3">
      <c r="B74" s="5" t="s">
        <v>1909</v>
      </c>
      <c r="C74" s="8"/>
      <c r="D74" s="7"/>
      <c r="E74" s="1"/>
      <c r="F74"/>
      <c r="G74"/>
    </row>
    <row r="75" spans="2:7" x14ac:dyDescent="0.3">
      <c r="B75" s="39"/>
      <c r="C75" s="8"/>
      <c r="D75" s="7"/>
      <c r="E75" s="1"/>
      <c r="F75"/>
      <c r="G75"/>
    </row>
    <row r="76" spans="2:7" x14ac:dyDescent="0.3">
      <c r="B76" s="39" t="s">
        <v>2013</v>
      </c>
      <c r="C76" s="8"/>
      <c r="D76" s="7"/>
      <c r="E76" s="1"/>
      <c r="F76"/>
      <c r="G76"/>
    </row>
    <row r="77" spans="2:7" x14ac:dyDescent="0.3">
      <c r="B77" s="39" t="s">
        <v>1895</v>
      </c>
      <c r="C77" s="8"/>
      <c r="D77" s="7"/>
      <c r="E77" s="1"/>
      <c r="F77"/>
      <c r="G77"/>
    </row>
    <row r="78" spans="2:7" x14ac:dyDescent="0.3">
      <c r="B78" s="39" t="s">
        <v>1896</v>
      </c>
      <c r="C78" s="8"/>
      <c r="D78" s="7"/>
      <c r="E78" s="1"/>
      <c r="F78"/>
      <c r="G78"/>
    </row>
    <row r="79" spans="2:7" x14ac:dyDescent="0.3">
      <c r="B79" s="39" t="s">
        <v>1910</v>
      </c>
      <c r="C79" s="8"/>
      <c r="D79" s="7"/>
      <c r="E79" s="1"/>
      <c r="F79"/>
      <c r="G79"/>
    </row>
    <row r="80" spans="2:7" x14ac:dyDescent="0.3">
      <c r="B80" s="17"/>
      <c r="C80" s="8"/>
      <c r="D80" s="7"/>
      <c r="E80" s="1"/>
      <c r="F80"/>
      <c r="G80"/>
    </row>
    <row r="81" spans="2:7" x14ac:dyDescent="0.3">
      <c r="B81" s="39" t="s">
        <v>1893</v>
      </c>
      <c r="C81" s="8"/>
      <c r="D81" s="7"/>
      <c r="E81" s="1"/>
      <c r="F81"/>
      <c r="G81"/>
    </row>
    <row r="82" spans="2:7" x14ac:dyDescent="0.3">
      <c r="B82" s="39" t="s">
        <v>1894</v>
      </c>
      <c r="C82" s="3"/>
      <c r="D82" s="7"/>
      <c r="E82" s="1"/>
      <c r="F82"/>
      <c r="G82"/>
    </row>
    <row r="83" spans="2:7" x14ac:dyDescent="0.3">
      <c r="B83" s="56"/>
      <c r="C83" s="3"/>
      <c r="D83" s="7"/>
      <c r="E83" s="1"/>
      <c r="F83"/>
      <c r="G83"/>
    </row>
    <row r="84" spans="2:7" x14ac:dyDescent="0.3">
      <c r="B84"/>
      <c r="C84" s="3"/>
      <c r="D84" s="7"/>
      <c r="E84" s="1"/>
      <c r="F84"/>
      <c r="G84"/>
    </row>
    <row r="85" spans="2:7" x14ac:dyDescent="0.3">
      <c r="B85"/>
      <c r="C85" s="3"/>
      <c r="D85" s="7"/>
      <c r="E85" s="1"/>
      <c r="F85"/>
      <c r="G85"/>
    </row>
    <row r="86" spans="2:7" x14ac:dyDescent="0.3">
      <c r="B86" s="25"/>
      <c r="C86" s="3"/>
      <c r="D86" s="7"/>
      <c r="E86" s="1"/>
      <c r="F86"/>
      <c r="G86"/>
    </row>
    <row r="87" spans="2:7" x14ac:dyDescent="0.3">
      <c r="B87" s="25"/>
      <c r="C87" s="3"/>
      <c r="D87" s="1"/>
      <c r="E87" s="1"/>
      <c r="F87"/>
      <c r="G87"/>
    </row>
    <row r="88" spans="2:7" x14ac:dyDescent="0.3">
      <c r="B88" s="5" t="s">
        <v>1898</v>
      </c>
      <c r="C88" s="3"/>
      <c r="D88" s="1"/>
      <c r="E88" s="1"/>
      <c r="F88"/>
      <c r="G88"/>
    </row>
    <row r="89" spans="2:7" x14ac:dyDescent="0.3">
      <c r="B89" s="40"/>
      <c r="C89" s="3"/>
      <c r="D89" s="1"/>
      <c r="E89" s="1"/>
      <c r="F89"/>
      <c r="G89"/>
    </row>
    <row r="90" spans="2:7" x14ac:dyDescent="0.3">
      <c r="B90" s="111" t="s">
        <v>1899</v>
      </c>
      <c r="C90" s="3"/>
      <c r="D90" s="1"/>
      <c r="E90" s="1"/>
      <c r="F90"/>
      <c r="G90"/>
    </row>
    <row r="91" spans="2:7" x14ac:dyDescent="0.3">
      <c r="B91" s="40"/>
      <c r="D91" s="1"/>
      <c r="E91" s="1"/>
      <c r="F91"/>
      <c r="G91"/>
    </row>
    <row r="92" spans="2:7" x14ac:dyDescent="0.3">
      <c r="B92" s="25"/>
      <c r="D92" s="1"/>
      <c r="E92" s="1"/>
      <c r="F92"/>
      <c r="G92"/>
    </row>
    <row r="93" spans="2:7" x14ac:dyDescent="0.3">
      <c r="B93" s="25"/>
      <c r="D93" s="1"/>
      <c r="E93" s="1"/>
      <c r="F93"/>
      <c r="G93"/>
    </row>
    <row r="94" spans="2:7" x14ac:dyDescent="0.3">
      <c r="B94" s="25"/>
      <c r="D94" s="1"/>
      <c r="E94" s="1"/>
      <c r="F94"/>
      <c r="G94"/>
    </row>
    <row r="95" spans="2:7" x14ac:dyDescent="0.3">
      <c r="B95" s="25"/>
      <c r="D95" s="1"/>
      <c r="E95" s="1"/>
      <c r="F95"/>
      <c r="G95"/>
    </row>
    <row r="96" spans="2:7" x14ac:dyDescent="0.3">
      <c r="B96" s="5" t="s">
        <v>1900</v>
      </c>
      <c r="D96" s="1"/>
      <c r="E96" s="1"/>
      <c r="F96"/>
      <c r="G96"/>
    </row>
    <row r="97" spans="2:7" x14ac:dyDescent="0.3">
      <c r="B97" s="39"/>
      <c r="D97" s="1"/>
      <c r="E97" s="1"/>
      <c r="F97"/>
      <c r="G97"/>
    </row>
    <row r="98" spans="2:7" x14ac:dyDescent="0.3">
      <c r="B98" s="39" t="s">
        <v>1907</v>
      </c>
      <c r="D98" s="1"/>
      <c r="E98" s="1"/>
      <c r="F98"/>
      <c r="G98"/>
    </row>
    <row r="99" spans="2:7" x14ac:dyDescent="0.3">
      <c r="B99" s="39" t="s">
        <v>1901</v>
      </c>
      <c r="D99" s="1"/>
      <c r="E99" s="1"/>
      <c r="F99"/>
      <c r="G99"/>
    </row>
    <row r="100" spans="2:7" x14ac:dyDescent="0.3">
      <c r="B100" s="39" t="s">
        <v>1902</v>
      </c>
      <c r="D100" s="1"/>
      <c r="E100" s="1"/>
      <c r="F100"/>
      <c r="G100"/>
    </row>
    <row r="101" spans="2:7" x14ac:dyDescent="0.3">
      <c r="B101" s="39" t="s">
        <v>1903</v>
      </c>
      <c r="D101" s="1"/>
      <c r="E101" s="1"/>
      <c r="F101"/>
      <c r="G101"/>
    </row>
    <row r="102" spans="2:7" x14ac:dyDescent="0.3">
      <c r="B102" s="39"/>
      <c r="D102" s="1"/>
      <c r="E102" s="1"/>
      <c r="F102"/>
      <c r="G102"/>
    </row>
    <row r="103" spans="2:7" x14ac:dyDescent="0.3">
      <c r="B103" s="39" t="s">
        <v>1904</v>
      </c>
      <c r="D103" s="1"/>
      <c r="E103" s="1"/>
      <c r="F103"/>
      <c r="G103"/>
    </row>
    <row r="104" spans="2:7" x14ac:dyDescent="0.3">
      <c r="B104" s="39" t="s">
        <v>1905</v>
      </c>
      <c r="D104" s="1"/>
      <c r="E104" s="1"/>
      <c r="F104"/>
      <c r="G104"/>
    </row>
    <row r="105" spans="2:7" x14ac:dyDescent="0.3">
      <c r="B105" s="39" t="s">
        <v>1906</v>
      </c>
      <c r="D105" s="1"/>
      <c r="E105" s="1"/>
      <c r="F105"/>
      <c r="G105"/>
    </row>
    <row r="106" spans="2:7" x14ac:dyDescent="0.3">
      <c r="B106" s="39"/>
      <c r="D106" s="1"/>
      <c r="E106" s="1"/>
      <c r="F106"/>
      <c r="G106"/>
    </row>
    <row r="107" spans="2:7" x14ac:dyDescent="0.3">
      <c r="B107" s="39" t="s">
        <v>1908</v>
      </c>
      <c r="D107" s="1"/>
      <c r="E107" s="1"/>
      <c r="F107"/>
      <c r="G107"/>
    </row>
    <row r="108" spans="2:7" x14ac:dyDescent="0.3">
      <c r="B108" s="39"/>
      <c r="D108" s="1"/>
      <c r="E108" s="1"/>
      <c r="F108"/>
      <c r="G108"/>
    </row>
    <row r="109" spans="2:7" x14ac:dyDescent="0.3">
      <c r="D109" s="1"/>
      <c r="E109" s="1"/>
      <c r="F109"/>
      <c r="G109"/>
    </row>
    <row r="110" spans="2:7" x14ac:dyDescent="0.3">
      <c r="D110" s="1"/>
      <c r="E110" s="1"/>
      <c r="F110"/>
      <c r="G110"/>
    </row>
    <row r="111" spans="2:7" x14ac:dyDescent="0.3">
      <c r="B111"/>
      <c r="D111" s="1"/>
      <c r="E111" s="1"/>
      <c r="F111"/>
      <c r="G111"/>
    </row>
    <row r="112" spans="2:7" x14ac:dyDescent="0.3">
      <c r="B112"/>
      <c r="D112" s="1"/>
      <c r="E112" s="1"/>
      <c r="F112"/>
      <c r="G112"/>
    </row>
    <row r="113" spans="2:7" x14ac:dyDescent="0.3">
      <c r="B113"/>
      <c r="D113" s="1"/>
      <c r="E113" s="1"/>
      <c r="F113"/>
      <c r="G113"/>
    </row>
  </sheetData>
  <sheetProtection algorithmName="SHA-512" hashValue="uyLIqm3dFBERfycR1V45duNjRavlS9ZUELEpFaqy5RNhPLNq0HBSjL9qTxYxZVlffX7OeMbD/fDYwnqEQ2DFGg==" saltValue="RMczXuQqG/ECTDY5MZFYtg==" spinCount="100000" sheet="1" insertHyperlinks="0"/>
  <mergeCells count="12">
    <mergeCell ref="A49:G49"/>
    <mergeCell ref="A22:J22"/>
    <mergeCell ref="A1:L1"/>
    <mergeCell ref="A2:B2"/>
    <mergeCell ref="A3:I3"/>
    <mergeCell ref="A8:J8"/>
    <mergeCell ref="A10:J10"/>
    <mergeCell ref="A12:J12"/>
    <mergeCell ref="A14:J14"/>
    <mergeCell ref="A16:J16"/>
    <mergeCell ref="A18:J18"/>
    <mergeCell ref="A20:J20"/>
  </mergeCells>
  <hyperlinks>
    <hyperlink ref="B7" r:id="rId1" xr:uid="{CAEFB51A-DE64-4565-B48A-3A9C1ABE1886}"/>
    <hyperlink ref="B9" r:id="rId2" xr:uid="{7CCBEB54-111F-429A-B87E-7B88DAE8ECA5}"/>
    <hyperlink ref="B11" r:id="rId3" xr:uid="{AFBB7C29-9032-473E-93EE-14F70202DC84}"/>
    <hyperlink ref="B13" r:id="rId4" xr:uid="{B276A50A-66AC-4386-9BF5-B1503729BAF8}"/>
    <hyperlink ref="B15" r:id="rId5" xr:uid="{B77E3651-AE31-480E-B162-114F01BC286C}"/>
    <hyperlink ref="B19" r:id="rId6" xr:uid="{CCCBF723-D144-45FA-AE59-A6E6AD4AA65B}"/>
    <hyperlink ref="B21" r:id="rId7" xr:uid="{1631224C-977B-4278-BE61-E31D853AEC65}"/>
    <hyperlink ref="B25" r:id="rId8" xr:uid="{24F0B17B-6AC8-46D8-83A5-99072E9EACB2}"/>
    <hyperlink ref="B23" r:id="rId9" xr:uid="{46A827BE-05EE-4ACA-AB62-A742F65E3818}"/>
    <hyperlink ref="B90" r:id="rId10" xr:uid="{C09B8235-5EFF-42EC-B449-390356B01CED}"/>
  </hyperlinks>
  <pageMargins left="0.51181102362204722" right="0.39370078740157483" top="0.98425196850393704" bottom="3.22" header="0.31496062992125984" footer="0.31496062992125984"/>
  <pageSetup paperSize="9" scale="46" fitToHeight="2" orientation="portrait" horizontalDpi="1200" verticalDpi="1200" r:id="rId11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1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61AC-D659-4CF8-ABCE-41BCEE7C5209}">
  <sheetPr codeName="Tabelle9">
    <pageSetUpPr fitToPage="1"/>
  </sheetPr>
  <dimension ref="A1:L119"/>
  <sheetViews>
    <sheetView zoomScale="90" zoomScaleNormal="90" workbookViewId="0">
      <pane ySplit="6" topLeftCell="A7" activePane="bottomLeft" state="frozen"/>
      <selection activeCell="B45" sqref="B45"/>
      <selection pane="bottomLeft" activeCell="B76" sqref="B76:B119"/>
    </sheetView>
  </sheetViews>
  <sheetFormatPr baseColWidth="10" defaultRowHeight="14.4" x14ac:dyDescent="0.3"/>
  <cols>
    <col min="1" max="1" width="10.44140625" customWidth="1"/>
    <col min="2" max="2" width="107.44140625" style="2" customWidth="1"/>
    <col min="3" max="6" width="7.5546875" style="2" customWidth="1"/>
    <col min="7" max="7" width="9.21875" style="2" customWidth="1"/>
    <col min="8" max="8" width="12.33203125" style="108" customWidth="1"/>
    <col min="9" max="9" width="15.88671875" style="1" customWidth="1"/>
    <col min="10" max="10" width="20.5546875" style="1" customWidth="1"/>
    <col min="11" max="11" width="21.44140625" style="116" customWidth="1"/>
    <col min="12" max="12" width="19.88671875" customWidth="1"/>
    <col min="14" max="14" width="13.88671875" bestFit="1" customWidth="1"/>
  </cols>
  <sheetData>
    <row r="1" spans="1:12" ht="27" customHeight="1" x14ac:dyDescent="0.3">
      <c r="A1" s="48" t="s">
        <v>1790</v>
      </c>
      <c r="B1" s="44"/>
      <c r="C1" s="44"/>
      <c r="D1" s="44"/>
      <c r="E1" s="44"/>
      <c r="F1" s="44"/>
      <c r="G1" s="44"/>
      <c r="H1" s="90"/>
      <c r="I1" s="44"/>
      <c r="J1" s="44"/>
      <c r="K1" s="90"/>
      <c r="L1" s="44"/>
    </row>
    <row r="2" spans="1:12" ht="21" customHeight="1" x14ac:dyDescent="0.3">
      <c r="A2" s="49" t="s">
        <v>1966</v>
      </c>
      <c r="B2" s="48"/>
      <c r="C2" s="48"/>
      <c r="D2" s="48"/>
      <c r="E2" s="48"/>
      <c r="F2" s="48"/>
      <c r="G2" s="48"/>
      <c r="H2" s="90"/>
      <c r="I2" s="44"/>
      <c r="J2" s="44"/>
      <c r="K2" s="90"/>
      <c r="L2" s="44"/>
    </row>
    <row r="3" spans="1:12" ht="20.399999999999999" x14ac:dyDescent="0.3">
      <c r="A3" s="49"/>
      <c r="B3" s="49"/>
      <c r="C3" s="49"/>
      <c r="D3" s="49"/>
      <c r="E3" s="49"/>
      <c r="F3" s="49"/>
      <c r="G3" s="49"/>
      <c r="H3" s="117"/>
      <c r="I3" s="49"/>
      <c r="J3" s="45"/>
      <c r="K3" s="90"/>
      <c r="L3" s="43"/>
    </row>
    <row r="4" spans="1:12" x14ac:dyDescent="0.3">
      <c r="A4" s="5"/>
      <c r="B4" s="5"/>
      <c r="C4" s="5"/>
      <c r="D4" s="5"/>
      <c r="E4" s="5"/>
      <c r="F4" s="5"/>
      <c r="G4" s="5"/>
      <c r="H4" s="93"/>
      <c r="I4" s="42"/>
      <c r="J4" s="42"/>
      <c r="K4" s="93"/>
      <c r="L4" s="41"/>
    </row>
    <row r="5" spans="1:12" s="72" customFormat="1" ht="13.2" customHeight="1" x14ac:dyDescent="0.3">
      <c r="A5" s="68" t="s">
        <v>666</v>
      </c>
      <c r="B5" s="69" t="s">
        <v>667</v>
      </c>
      <c r="C5" s="69"/>
      <c r="D5" s="69"/>
      <c r="E5" s="69"/>
      <c r="F5" s="69"/>
      <c r="G5" s="69"/>
      <c r="H5" s="95" t="s">
        <v>668</v>
      </c>
      <c r="I5" s="70" t="s">
        <v>669</v>
      </c>
      <c r="J5" s="71" t="s">
        <v>86</v>
      </c>
      <c r="K5" s="118" t="s">
        <v>670</v>
      </c>
      <c r="L5" s="71" t="s">
        <v>0</v>
      </c>
    </row>
    <row r="6" spans="1:12" x14ac:dyDescent="0.3">
      <c r="A6" s="40"/>
      <c r="B6" s="39"/>
      <c r="C6" s="39"/>
      <c r="D6" s="39"/>
      <c r="E6" s="39"/>
      <c r="F6" s="39"/>
      <c r="G6" s="39"/>
      <c r="H6" s="97"/>
      <c r="I6" s="38"/>
      <c r="J6" s="38" t="s">
        <v>671</v>
      </c>
      <c r="K6" s="119" t="s">
        <v>672</v>
      </c>
      <c r="L6" s="37"/>
    </row>
    <row r="7" spans="1:12" ht="27.6" x14ac:dyDescent="0.3">
      <c r="A7" s="80">
        <v>1</v>
      </c>
      <c r="B7" s="98" t="s">
        <v>702</v>
      </c>
      <c r="C7" s="98"/>
      <c r="D7" s="98"/>
      <c r="E7" s="98"/>
      <c r="F7" s="98"/>
      <c r="G7" s="98"/>
      <c r="H7" s="108">
        <v>1</v>
      </c>
      <c r="J7" s="76">
        <v>80</v>
      </c>
      <c r="K7" s="108" t="s">
        <v>703</v>
      </c>
      <c r="L7" s="36">
        <v>960</v>
      </c>
    </row>
    <row r="8" spans="1:12" x14ac:dyDescent="0.3">
      <c r="A8" s="101"/>
      <c r="B8" s="102"/>
      <c r="C8" s="102"/>
      <c r="D8" s="102"/>
      <c r="E8" s="102"/>
      <c r="F8" s="102"/>
      <c r="G8" s="102"/>
      <c r="H8" s="104"/>
      <c r="I8" s="18"/>
      <c r="J8" s="18"/>
      <c r="K8" s="104"/>
      <c r="L8" s="37"/>
    </row>
    <row r="9" spans="1:12" ht="12.6" customHeight="1" x14ac:dyDescent="0.3">
      <c r="A9" s="105">
        <v>2</v>
      </c>
      <c r="B9" s="106" t="s">
        <v>704</v>
      </c>
      <c r="C9" s="106"/>
      <c r="D9" s="106"/>
      <c r="E9" s="106"/>
      <c r="F9" s="106"/>
      <c r="G9" s="106"/>
      <c r="J9" s="76">
        <v>30</v>
      </c>
      <c r="K9" s="100"/>
      <c r="L9" s="20">
        <v>360</v>
      </c>
    </row>
    <row r="10" spans="1:12" x14ac:dyDescent="0.3">
      <c r="A10" s="101"/>
      <c r="B10" s="107"/>
      <c r="C10" s="107"/>
      <c r="D10" s="107"/>
      <c r="E10" s="107"/>
      <c r="F10" s="107"/>
      <c r="G10" s="107"/>
      <c r="H10" s="104"/>
      <c r="I10" s="16"/>
      <c r="J10" s="18"/>
      <c r="K10" s="104"/>
      <c r="L10" s="37"/>
    </row>
    <row r="11" spans="1:12" x14ac:dyDescent="0.3">
      <c r="A11" s="105">
        <v>4</v>
      </c>
      <c r="B11" s="2" t="s">
        <v>705</v>
      </c>
      <c r="H11" s="120"/>
      <c r="J11" s="7"/>
      <c r="K11" s="108"/>
      <c r="L11" s="20">
        <v>210</v>
      </c>
    </row>
    <row r="12" spans="1:12" x14ac:dyDescent="0.3">
      <c r="A12" s="101"/>
      <c r="B12" s="40"/>
      <c r="C12" s="40"/>
      <c r="D12" s="40"/>
      <c r="E12" s="40"/>
      <c r="F12" s="40"/>
      <c r="G12" s="40"/>
      <c r="H12" s="121"/>
      <c r="I12" s="16"/>
      <c r="J12" s="18"/>
      <c r="K12" s="104"/>
      <c r="L12" s="37"/>
    </row>
    <row r="13" spans="1:12" x14ac:dyDescent="0.3">
      <c r="A13" s="105">
        <v>5</v>
      </c>
      <c r="B13" s="30" t="s">
        <v>706</v>
      </c>
      <c r="C13" s="30"/>
      <c r="D13" s="30"/>
      <c r="E13" s="30"/>
      <c r="F13" s="30"/>
      <c r="G13" s="30"/>
      <c r="H13" s="120"/>
      <c r="J13" s="7"/>
      <c r="K13" s="108"/>
      <c r="L13" s="20">
        <v>370</v>
      </c>
    </row>
    <row r="14" spans="1:12" x14ac:dyDescent="0.3">
      <c r="A14" s="101"/>
      <c r="B14" s="111"/>
      <c r="C14" s="111"/>
      <c r="D14" s="111"/>
      <c r="E14" s="111"/>
      <c r="F14" s="111"/>
      <c r="G14" s="111"/>
      <c r="H14" s="121"/>
      <c r="I14" s="16"/>
      <c r="J14" s="18"/>
      <c r="K14" s="104"/>
      <c r="L14" s="37"/>
    </row>
    <row r="15" spans="1:12" x14ac:dyDescent="0.3">
      <c r="A15" s="105">
        <v>6</v>
      </c>
      <c r="B15" s="30" t="s">
        <v>707</v>
      </c>
      <c r="C15" s="30"/>
      <c r="D15" s="30"/>
      <c r="E15" s="30"/>
      <c r="F15" s="30"/>
      <c r="G15" s="30"/>
      <c r="H15" s="120"/>
      <c r="J15" s="7"/>
      <c r="K15" s="108"/>
      <c r="L15" s="20">
        <v>500</v>
      </c>
    </row>
    <row r="16" spans="1:12" x14ac:dyDescent="0.3">
      <c r="A16" s="101"/>
      <c r="B16" s="111"/>
      <c r="C16" s="111"/>
      <c r="D16" s="111"/>
      <c r="E16" s="111"/>
      <c r="F16" s="111"/>
      <c r="G16" s="111"/>
      <c r="H16" s="121"/>
      <c r="I16" s="16"/>
      <c r="J16" s="18"/>
      <c r="K16" s="104"/>
      <c r="L16" s="37"/>
    </row>
    <row r="17" spans="1:12" x14ac:dyDescent="0.3">
      <c r="A17" s="105">
        <v>7</v>
      </c>
      <c r="B17" s="30" t="s">
        <v>708</v>
      </c>
      <c r="C17" s="30"/>
      <c r="D17" s="30"/>
      <c r="E17" s="30"/>
      <c r="F17" s="30"/>
      <c r="G17" s="30"/>
      <c r="H17" s="120"/>
      <c r="J17" s="7"/>
      <c r="K17" s="108"/>
      <c r="L17" s="20">
        <v>90</v>
      </c>
    </row>
    <row r="18" spans="1:12" x14ac:dyDescent="0.3">
      <c r="A18" s="101"/>
      <c r="B18" s="111"/>
      <c r="C18" s="111"/>
      <c r="D18" s="111"/>
      <c r="E18" s="111"/>
      <c r="F18" s="111"/>
      <c r="G18" s="111"/>
      <c r="H18" s="121"/>
      <c r="I18" s="16"/>
      <c r="J18" s="18"/>
      <c r="K18" s="104"/>
      <c r="L18" s="37"/>
    </row>
    <row r="19" spans="1:12" x14ac:dyDescent="0.3">
      <c r="A19" s="105">
        <v>8</v>
      </c>
      <c r="B19" s="30" t="s">
        <v>709</v>
      </c>
      <c r="C19" s="30"/>
      <c r="D19" s="30"/>
      <c r="E19" s="30"/>
      <c r="F19" s="30"/>
      <c r="G19" s="30"/>
      <c r="H19" s="120"/>
      <c r="J19" s="7"/>
      <c r="K19" s="108"/>
      <c r="L19" s="20">
        <v>140</v>
      </c>
    </row>
    <row r="20" spans="1:12" x14ac:dyDescent="0.3">
      <c r="A20" s="101"/>
      <c r="B20" s="111"/>
      <c r="C20" s="111"/>
      <c r="D20" s="111"/>
      <c r="E20" s="111"/>
      <c r="F20" s="111"/>
      <c r="G20" s="111"/>
      <c r="H20" s="121"/>
      <c r="I20" s="16"/>
      <c r="J20" s="18"/>
      <c r="K20" s="104"/>
      <c r="L20" s="37"/>
    </row>
    <row r="21" spans="1:12" x14ac:dyDescent="0.3">
      <c r="A21" s="105">
        <v>9</v>
      </c>
      <c r="B21" s="30" t="s">
        <v>710</v>
      </c>
      <c r="C21" s="30"/>
      <c r="D21" s="30"/>
      <c r="E21" s="30"/>
      <c r="F21" s="30"/>
      <c r="G21" s="30"/>
      <c r="H21" s="120"/>
      <c r="J21" s="7"/>
      <c r="K21" s="108"/>
      <c r="L21" s="20">
        <v>230</v>
      </c>
    </row>
    <row r="22" spans="1:12" x14ac:dyDescent="0.3">
      <c r="A22" s="101"/>
      <c r="B22" s="111"/>
      <c r="C22" s="111"/>
      <c r="D22" s="111"/>
      <c r="E22" s="111"/>
      <c r="F22" s="111"/>
      <c r="G22" s="111"/>
      <c r="H22" s="121"/>
      <c r="I22" s="16"/>
      <c r="J22" s="18"/>
      <c r="K22" s="104"/>
      <c r="L22" s="37"/>
    </row>
    <row r="23" spans="1:12" x14ac:dyDescent="0.3">
      <c r="A23" s="105">
        <v>10</v>
      </c>
      <c r="B23" s="2" t="s">
        <v>711</v>
      </c>
      <c r="H23" s="120"/>
      <c r="J23" s="36"/>
      <c r="K23" s="108"/>
      <c r="L23" s="20">
        <v>70</v>
      </c>
    </row>
    <row r="24" spans="1:12" x14ac:dyDescent="0.3">
      <c r="A24" s="101"/>
      <c r="B24" s="40"/>
      <c r="C24" s="40"/>
      <c r="D24" s="40"/>
      <c r="E24" s="40"/>
      <c r="F24" s="40"/>
      <c r="G24" s="40"/>
      <c r="H24" s="121"/>
      <c r="I24" s="16"/>
      <c r="J24" s="38"/>
      <c r="K24" s="97"/>
      <c r="L24" s="37"/>
    </row>
    <row r="25" spans="1:12" x14ac:dyDescent="0.3">
      <c r="A25" s="105">
        <v>11</v>
      </c>
      <c r="B25" s="30" t="s">
        <v>712</v>
      </c>
      <c r="C25" s="30"/>
      <c r="D25" s="30"/>
      <c r="E25" s="30"/>
      <c r="F25" s="30"/>
      <c r="G25" s="30"/>
      <c r="H25" s="120"/>
      <c r="J25" s="36"/>
      <c r="K25" s="108"/>
      <c r="L25" s="20">
        <v>120</v>
      </c>
    </row>
    <row r="26" spans="1:12" x14ac:dyDescent="0.3">
      <c r="A26" s="101"/>
      <c r="B26" s="111"/>
      <c r="C26" s="111"/>
      <c r="D26" s="111"/>
      <c r="E26" s="111"/>
      <c r="F26" s="111"/>
      <c r="G26" s="111"/>
      <c r="H26" s="121"/>
      <c r="I26" s="16"/>
      <c r="J26" s="18"/>
      <c r="K26" s="104"/>
      <c r="L26" s="37"/>
    </row>
    <row r="27" spans="1:12" x14ac:dyDescent="0.3">
      <c r="A27" s="105">
        <v>12</v>
      </c>
      <c r="B27" s="30" t="s">
        <v>713</v>
      </c>
      <c r="C27" s="30"/>
      <c r="D27" s="30"/>
      <c r="E27" s="30"/>
      <c r="F27" s="30"/>
      <c r="G27" s="30"/>
      <c r="H27" s="120"/>
      <c r="I27" s="26"/>
      <c r="J27" s="7"/>
      <c r="K27" s="108"/>
      <c r="L27" s="20">
        <v>200</v>
      </c>
    </row>
    <row r="28" spans="1:12" x14ac:dyDescent="0.3">
      <c r="A28" s="101"/>
      <c r="B28" s="111"/>
      <c r="C28" s="111"/>
      <c r="D28" s="111"/>
      <c r="E28" s="111"/>
      <c r="F28" s="111"/>
      <c r="G28" s="111"/>
      <c r="H28" s="121"/>
      <c r="I28" s="16"/>
      <c r="J28" s="18"/>
      <c r="K28" s="104"/>
      <c r="L28" s="37"/>
    </row>
    <row r="29" spans="1:12" x14ac:dyDescent="0.3">
      <c r="A29" s="105">
        <v>14</v>
      </c>
      <c r="B29" s="30" t="s">
        <v>715</v>
      </c>
      <c r="C29" s="30"/>
      <c r="D29" s="30"/>
      <c r="E29" s="30"/>
      <c r="F29" s="30"/>
      <c r="G29" s="30"/>
      <c r="H29" s="120"/>
      <c r="J29" s="7"/>
      <c r="K29" s="108"/>
      <c r="L29" s="20">
        <v>350</v>
      </c>
    </row>
    <row r="30" spans="1:12" x14ac:dyDescent="0.3">
      <c r="A30" s="101"/>
      <c r="B30" s="111"/>
      <c r="C30" s="111"/>
      <c r="D30" s="111"/>
      <c r="E30" s="111"/>
      <c r="F30" s="111"/>
      <c r="G30" s="111"/>
      <c r="H30" s="121"/>
      <c r="I30" s="16"/>
      <c r="J30" s="18"/>
      <c r="K30" s="104"/>
      <c r="L30" s="37"/>
    </row>
    <row r="31" spans="1:12" ht="27.6" x14ac:dyDescent="0.3">
      <c r="A31" s="80">
        <v>16</v>
      </c>
      <c r="B31" s="74" t="s">
        <v>717</v>
      </c>
      <c r="C31" s="74"/>
      <c r="D31" s="74"/>
      <c r="E31" s="74"/>
      <c r="F31" s="74"/>
      <c r="G31" s="74"/>
      <c r="H31" s="120"/>
      <c r="J31" s="7"/>
      <c r="K31" s="108"/>
      <c r="L31" s="112">
        <v>2000</v>
      </c>
    </row>
    <row r="32" spans="1:12" x14ac:dyDescent="0.3">
      <c r="A32" s="17"/>
      <c r="B32" s="17"/>
      <c r="C32" s="17"/>
      <c r="D32" s="17"/>
      <c r="E32" s="17"/>
      <c r="F32" s="17"/>
      <c r="G32" s="17"/>
      <c r="H32" s="104"/>
      <c r="I32" s="18"/>
      <c r="J32" s="18"/>
      <c r="K32" s="104"/>
      <c r="L32" s="16"/>
    </row>
    <row r="33" spans="1:12" ht="21.6" thickBot="1" x14ac:dyDescent="0.4">
      <c r="A33" s="15"/>
      <c r="B33" s="13" t="s">
        <v>1923</v>
      </c>
      <c r="C33" s="50"/>
      <c r="D33" s="50"/>
      <c r="E33" s="50"/>
      <c r="F33" s="50"/>
      <c r="G33" s="50"/>
      <c r="H33" s="164"/>
      <c r="I33" s="139"/>
      <c r="J33" s="139"/>
      <c r="K33" s="165"/>
      <c r="L33" s="169">
        <f>L37-L35</f>
        <v>400</v>
      </c>
    </row>
    <row r="34" spans="1:12" ht="15" thickTop="1" x14ac:dyDescent="0.3">
      <c r="A34" s="17"/>
      <c r="B34" s="17"/>
      <c r="C34" s="17"/>
      <c r="D34" s="17"/>
      <c r="E34" s="17"/>
      <c r="F34" s="17"/>
      <c r="G34" s="17"/>
      <c r="H34" s="19"/>
      <c r="I34" s="18"/>
      <c r="J34" s="18"/>
      <c r="K34" s="16"/>
      <c r="L34" s="16"/>
    </row>
    <row r="35" spans="1:12" ht="21.6" thickBot="1" x14ac:dyDescent="0.4">
      <c r="B35" s="13" t="s">
        <v>0</v>
      </c>
      <c r="C35" s="50"/>
      <c r="D35" s="50"/>
      <c r="E35" s="50"/>
      <c r="F35" s="50"/>
      <c r="G35" s="50"/>
      <c r="H35" s="12"/>
      <c r="I35" s="11"/>
      <c r="J35" s="11"/>
      <c r="K35" s="10"/>
      <c r="L35" s="9">
        <f>L7+L9+L11+L13+L15+L17+L19+L21+L23+L25+L27+L29+L31</f>
        <v>5600</v>
      </c>
    </row>
    <row r="36" spans="1:12" ht="15" thickTop="1" x14ac:dyDescent="0.3">
      <c r="A36" s="17"/>
      <c r="B36" s="17"/>
      <c r="C36" s="17"/>
      <c r="D36" s="17"/>
      <c r="E36" s="17"/>
      <c r="F36" s="17"/>
      <c r="G36" s="17"/>
      <c r="H36" s="19"/>
      <c r="I36" s="18"/>
      <c r="J36" s="18"/>
      <c r="K36" s="16"/>
      <c r="L36" s="16"/>
    </row>
    <row r="37" spans="1:12" ht="21.6" thickBot="1" x14ac:dyDescent="0.4">
      <c r="B37" s="13" t="s">
        <v>1787</v>
      </c>
      <c r="C37" s="50"/>
      <c r="D37" s="50"/>
      <c r="E37" s="50"/>
      <c r="F37" s="50"/>
      <c r="G37" s="50"/>
      <c r="H37" s="12"/>
      <c r="I37" s="11"/>
      <c r="J37" s="11"/>
      <c r="K37" s="122"/>
      <c r="L37" s="9">
        <v>6000</v>
      </c>
    </row>
    <row r="38" spans="1:12" ht="15" thickTop="1" x14ac:dyDescent="0.3">
      <c r="A38" s="17"/>
      <c r="B38" s="17"/>
      <c r="C38" s="17"/>
      <c r="D38" s="17"/>
      <c r="E38" s="17"/>
      <c r="F38" s="17"/>
      <c r="G38" s="17"/>
      <c r="H38" s="19"/>
      <c r="I38" s="18"/>
      <c r="J38" s="18"/>
      <c r="K38" s="16"/>
      <c r="L38" s="16"/>
    </row>
    <row r="43" spans="1:12" ht="18" customHeight="1" x14ac:dyDescent="0.3">
      <c r="A43" s="5"/>
      <c r="B43" s="5"/>
      <c r="C43" s="5"/>
      <c r="D43" s="42"/>
      <c r="E43" s="42"/>
      <c r="F43" s="42"/>
      <c r="G43" s="42"/>
      <c r="H43" s="42"/>
      <c r="I43" s="42"/>
      <c r="J43" s="42"/>
      <c r="K43" s="41"/>
      <c r="L43" s="41"/>
    </row>
    <row r="44" spans="1:12" ht="18" customHeight="1" x14ac:dyDescent="0.3">
      <c r="A44" s="49" t="s">
        <v>1939</v>
      </c>
      <c r="B44" s="49"/>
      <c r="C44" s="49"/>
      <c r="D44" s="49"/>
      <c r="E44" s="49"/>
      <c r="F44" s="49"/>
      <c r="G44" s="45"/>
      <c r="H44" s="43"/>
      <c r="I44" s="43"/>
      <c r="J44" s="43"/>
      <c r="K44" s="43"/>
      <c r="L44" s="43"/>
    </row>
    <row r="45" spans="1:12" ht="18" customHeight="1" x14ac:dyDescent="0.3">
      <c r="A45" s="49" t="s">
        <v>1944</v>
      </c>
      <c r="B45" s="49"/>
      <c r="C45" s="49"/>
      <c r="D45" s="49"/>
      <c r="E45" s="49"/>
      <c r="F45" s="49"/>
      <c r="G45" s="45"/>
      <c r="H45" s="43"/>
      <c r="I45" s="43"/>
      <c r="J45" s="43"/>
      <c r="K45" s="43"/>
      <c r="L45" s="43"/>
    </row>
    <row r="46" spans="1:12" ht="18" customHeight="1" x14ac:dyDescent="0.3">
      <c r="A46" s="49" t="s">
        <v>1952</v>
      </c>
      <c r="B46" s="49"/>
      <c r="C46" s="49"/>
      <c r="D46" s="49"/>
      <c r="E46" s="49"/>
      <c r="F46" s="49"/>
      <c r="G46" s="45"/>
      <c r="H46" s="43"/>
      <c r="I46" s="43"/>
      <c r="J46" s="43"/>
      <c r="K46" s="43"/>
      <c r="L46" s="43"/>
    </row>
    <row r="47" spans="1:12" ht="18" customHeight="1" x14ac:dyDescent="0.3">
      <c r="A47" s="49" t="s">
        <v>1949</v>
      </c>
      <c r="B47" s="49"/>
      <c r="C47" s="49"/>
      <c r="D47" s="49"/>
      <c r="E47" s="49"/>
      <c r="F47" s="49"/>
      <c r="G47" s="45"/>
      <c r="H47" s="43"/>
      <c r="I47" s="43"/>
      <c r="J47" s="43"/>
      <c r="K47" s="43"/>
      <c r="L47" s="43"/>
    </row>
    <row r="48" spans="1:12" ht="18" customHeight="1" x14ac:dyDescent="0.3">
      <c r="A48" s="49" t="s">
        <v>2012</v>
      </c>
      <c r="B48" s="49"/>
      <c r="C48" s="49"/>
      <c r="D48" s="49"/>
      <c r="E48" s="49"/>
      <c r="F48" s="49"/>
      <c r="G48" s="45"/>
      <c r="H48" s="43"/>
      <c r="I48" s="43"/>
      <c r="J48" s="43"/>
      <c r="K48" s="43"/>
      <c r="L48" s="43"/>
    </row>
    <row r="49" spans="1:12" ht="18" customHeight="1" x14ac:dyDescent="0.3">
      <c r="A49" s="227" t="s">
        <v>1950</v>
      </c>
      <c r="B49" s="49"/>
      <c r="C49" s="49"/>
      <c r="D49" s="49"/>
      <c r="E49" s="49"/>
      <c r="F49" s="49"/>
      <c r="G49" s="45"/>
      <c r="H49" s="43"/>
      <c r="I49" s="43"/>
      <c r="J49" s="43"/>
      <c r="K49" s="43"/>
      <c r="L49" s="43"/>
    </row>
    <row r="50" spans="1:12" ht="18" customHeight="1" x14ac:dyDescent="0.3">
      <c r="A50" s="227" t="s">
        <v>1954</v>
      </c>
      <c r="B50" s="49"/>
      <c r="C50" s="49"/>
      <c r="D50" s="49"/>
      <c r="E50" s="49"/>
      <c r="F50" s="49"/>
      <c r="G50" s="45"/>
      <c r="H50" s="43"/>
      <c r="I50" s="43"/>
      <c r="J50" s="43"/>
      <c r="K50" s="43"/>
      <c r="L50" s="43"/>
    </row>
    <row r="51" spans="1:12" ht="18" customHeight="1" x14ac:dyDescent="0.3">
      <c r="A51" s="227" t="s">
        <v>1953</v>
      </c>
      <c r="B51" s="49"/>
      <c r="C51" s="49"/>
      <c r="D51" s="49"/>
      <c r="E51" s="49"/>
      <c r="F51" s="49"/>
      <c r="G51" s="45"/>
      <c r="H51" s="43"/>
      <c r="I51" s="43"/>
      <c r="J51" s="43"/>
      <c r="K51" s="43"/>
      <c r="L51" s="43"/>
    </row>
    <row r="52" spans="1:12" ht="18" customHeight="1" x14ac:dyDescent="0.3">
      <c r="A52" s="227" t="s">
        <v>1951</v>
      </c>
      <c r="B52" s="49"/>
      <c r="C52" s="49"/>
      <c r="D52" s="49"/>
      <c r="E52" s="49"/>
      <c r="F52" s="49"/>
      <c r="G52" s="45"/>
      <c r="H52" s="43"/>
      <c r="I52" s="43"/>
      <c r="J52" s="43"/>
      <c r="K52" s="43"/>
      <c r="L52" s="43"/>
    </row>
    <row r="53" spans="1:12" ht="18" customHeight="1" x14ac:dyDescent="0.3">
      <c r="A53" s="49" t="s">
        <v>2011</v>
      </c>
      <c r="B53" s="49"/>
      <c r="C53" s="49"/>
      <c r="D53" s="49"/>
      <c r="E53" s="49"/>
      <c r="F53" s="49"/>
      <c r="G53" s="45"/>
      <c r="H53" s="43"/>
      <c r="I53" s="43"/>
      <c r="J53" s="43"/>
      <c r="K53" s="43"/>
      <c r="L53" s="43"/>
    </row>
    <row r="54" spans="1:12" ht="18" customHeight="1" x14ac:dyDescent="0.3">
      <c r="A54" s="49" t="s">
        <v>1897</v>
      </c>
      <c r="B54" s="49"/>
      <c r="C54" s="49"/>
      <c r="D54" s="49"/>
      <c r="E54" s="49"/>
      <c r="F54" s="49"/>
      <c r="G54" s="45"/>
      <c r="H54" s="43"/>
      <c r="I54" s="43"/>
      <c r="J54" s="43"/>
      <c r="K54" s="43"/>
      <c r="L54" s="43"/>
    </row>
    <row r="55" spans="1:12" ht="18" customHeight="1" x14ac:dyDescent="0.3">
      <c r="A55" s="231" t="s">
        <v>1940</v>
      </c>
      <c r="B55" s="231"/>
      <c r="C55" s="230"/>
      <c r="D55" s="230"/>
      <c r="E55" s="230"/>
      <c r="F55" s="230"/>
      <c r="G55" s="230"/>
      <c r="H55" s="43"/>
      <c r="I55" s="43"/>
      <c r="J55" s="43"/>
      <c r="K55" s="43"/>
      <c r="L55" s="43"/>
    </row>
    <row r="56" spans="1:12" ht="18" customHeight="1" x14ac:dyDescent="0.3">
      <c r="A56" s="5"/>
      <c r="B56" s="5"/>
      <c r="C56" s="5"/>
      <c r="D56" s="42"/>
      <c r="E56" s="42"/>
      <c r="F56" s="42"/>
      <c r="G56" s="42"/>
      <c r="H56" s="42"/>
      <c r="I56" s="42"/>
      <c r="J56" s="42"/>
      <c r="K56" s="41"/>
      <c r="L56" s="41"/>
    </row>
    <row r="61" spans="1:12" x14ac:dyDescent="0.3">
      <c r="B61" s="5" t="s">
        <v>1369</v>
      </c>
      <c r="C61" s="25"/>
      <c r="D61" s="25"/>
      <c r="E61" s="25"/>
      <c r="F61" s="25"/>
      <c r="G61" s="25"/>
    </row>
    <row r="62" spans="1:12" x14ac:dyDescent="0.3">
      <c r="B62" s="17"/>
    </row>
    <row r="63" spans="1:12" x14ac:dyDescent="0.3">
      <c r="B63" s="204" t="s">
        <v>1695</v>
      </c>
      <c r="C63" s="225"/>
      <c r="D63" s="225"/>
      <c r="E63" s="225"/>
      <c r="F63" s="225"/>
      <c r="G63" s="225"/>
    </row>
    <row r="64" spans="1:12" x14ac:dyDescent="0.3">
      <c r="B64" s="205" t="s">
        <v>1692</v>
      </c>
      <c r="C64" s="226"/>
      <c r="D64" s="226"/>
      <c r="E64" s="226"/>
      <c r="F64" s="226"/>
      <c r="G64" s="226"/>
    </row>
    <row r="65" spans="2:7" x14ac:dyDescent="0.3">
      <c r="B65" s="39" t="s">
        <v>1693</v>
      </c>
      <c r="C65" s="25"/>
      <c r="D65" s="25"/>
      <c r="E65" s="25"/>
      <c r="F65" s="25"/>
      <c r="G65" s="25"/>
    </row>
    <row r="66" spans="2:7" x14ac:dyDescent="0.3">
      <c r="B66" s="204" t="s">
        <v>1694</v>
      </c>
      <c r="C66" s="225"/>
      <c r="D66" s="225"/>
      <c r="E66" s="225"/>
      <c r="F66" s="225"/>
      <c r="G66" s="225"/>
    </row>
    <row r="67" spans="2:7" x14ac:dyDescent="0.3">
      <c r="C67" s="8"/>
      <c r="D67" s="7"/>
      <c r="E67" s="7"/>
      <c r="F67"/>
      <c r="G67"/>
    </row>
    <row r="68" spans="2:7" x14ac:dyDescent="0.3">
      <c r="C68" s="8"/>
      <c r="D68" s="7"/>
      <c r="E68" s="7"/>
      <c r="F68"/>
      <c r="G68"/>
    </row>
    <row r="69" spans="2:7" x14ac:dyDescent="0.3">
      <c r="C69" s="8"/>
      <c r="D69" s="7"/>
      <c r="E69" s="7"/>
      <c r="F69"/>
      <c r="G69"/>
    </row>
    <row r="70" spans="2:7" x14ac:dyDescent="0.3">
      <c r="C70" s="8"/>
      <c r="D70" s="7"/>
      <c r="E70" s="7"/>
      <c r="F70"/>
      <c r="G70"/>
    </row>
    <row r="71" spans="2:7" x14ac:dyDescent="0.3">
      <c r="B71" s="5" t="s">
        <v>1890</v>
      </c>
      <c r="C71" s="8"/>
      <c r="D71" s="7"/>
      <c r="E71" s="7"/>
      <c r="F71"/>
      <c r="G71"/>
    </row>
    <row r="72" spans="2:7" x14ac:dyDescent="0.3">
      <c r="B72" s="17"/>
      <c r="C72" s="8"/>
      <c r="D72" s="7"/>
      <c r="E72" s="7"/>
      <c r="F72"/>
      <c r="G72"/>
    </row>
    <row r="73" spans="2:7" x14ac:dyDescent="0.3">
      <c r="B73" s="39" t="s">
        <v>1892</v>
      </c>
      <c r="C73" s="8"/>
      <c r="D73" s="7"/>
      <c r="E73" s="7"/>
      <c r="F73"/>
      <c r="G73"/>
    </row>
    <row r="74" spans="2:7" x14ac:dyDescent="0.3">
      <c r="B74" s="39" t="s">
        <v>1891</v>
      </c>
      <c r="C74" s="8"/>
      <c r="D74" s="7"/>
      <c r="E74" s="7"/>
      <c r="F74"/>
      <c r="G74"/>
    </row>
    <row r="75" spans="2:7" x14ac:dyDescent="0.3">
      <c r="B75" s="17"/>
      <c r="C75" s="8"/>
      <c r="D75" s="7"/>
      <c r="E75" s="7"/>
      <c r="F75"/>
      <c r="G75"/>
    </row>
    <row r="76" spans="2:7" x14ac:dyDescent="0.3">
      <c r="C76" s="8"/>
      <c r="D76" s="7"/>
      <c r="E76" s="1"/>
      <c r="F76"/>
      <c r="G76"/>
    </row>
    <row r="77" spans="2:7" x14ac:dyDescent="0.3">
      <c r="C77" s="8"/>
      <c r="D77" s="7"/>
      <c r="E77" s="1"/>
      <c r="F77"/>
      <c r="G77"/>
    </row>
    <row r="78" spans="2:7" x14ac:dyDescent="0.3">
      <c r="C78" s="8"/>
      <c r="D78" s="7"/>
      <c r="E78" s="1"/>
      <c r="F78"/>
      <c r="G78"/>
    </row>
    <row r="79" spans="2:7" x14ac:dyDescent="0.3">
      <c r="C79" s="8"/>
      <c r="D79" s="7"/>
      <c r="E79" s="1"/>
      <c r="F79"/>
      <c r="G79"/>
    </row>
    <row r="80" spans="2:7" x14ac:dyDescent="0.3">
      <c r="B80" s="5" t="s">
        <v>1909</v>
      </c>
      <c r="C80" s="8"/>
      <c r="D80" s="7"/>
      <c r="E80" s="1"/>
      <c r="F80"/>
      <c r="G80"/>
    </row>
    <row r="81" spans="2:7" x14ac:dyDescent="0.3">
      <c r="B81" s="39"/>
      <c r="C81" s="8"/>
      <c r="D81" s="7"/>
      <c r="E81" s="1"/>
      <c r="F81"/>
      <c r="G81"/>
    </row>
    <row r="82" spans="2:7" x14ac:dyDescent="0.3">
      <c r="B82" s="39" t="s">
        <v>2013</v>
      </c>
      <c r="C82" s="8"/>
      <c r="D82" s="7"/>
      <c r="E82" s="1"/>
      <c r="F82"/>
      <c r="G82"/>
    </row>
    <row r="83" spans="2:7" x14ac:dyDescent="0.3">
      <c r="B83" s="39" t="s">
        <v>1895</v>
      </c>
      <c r="C83" s="8"/>
      <c r="D83" s="7"/>
      <c r="E83" s="1"/>
      <c r="F83"/>
      <c r="G83"/>
    </row>
    <row r="84" spans="2:7" x14ac:dyDescent="0.3">
      <c r="B84" s="39" t="s">
        <v>1896</v>
      </c>
      <c r="C84" s="8"/>
      <c r="D84" s="7"/>
      <c r="E84" s="1"/>
      <c r="F84"/>
      <c r="G84"/>
    </row>
    <row r="85" spans="2:7" x14ac:dyDescent="0.3">
      <c r="B85" s="39" t="s">
        <v>1910</v>
      </c>
      <c r="C85" s="8"/>
      <c r="D85" s="7"/>
      <c r="E85" s="1"/>
      <c r="F85"/>
      <c r="G85"/>
    </row>
    <row r="86" spans="2:7" x14ac:dyDescent="0.3">
      <c r="B86" s="17"/>
      <c r="C86" s="8"/>
      <c r="D86" s="7"/>
      <c r="E86" s="1"/>
      <c r="F86"/>
      <c r="G86"/>
    </row>
    <row r="87" spans="2:7" x14ac:dyDescent="0.3">
      <c r="B87" s="39" t="s">
        <v>1893</v>
      </c>
      <c r="C87" s="8"/>
      <c r="D87" s="7"/>
      <c r="E87" s="1"/>
      <c r="F87"/>
      <c r="G87"/>
    </row>
    <row r="88" spans="2:7" x14ac:dyDescent="0.3">
      <c r="B88" s="39" t="s">
        <v>1894</v>
      </c>
      <c r="C88" s="3"/>
      <c r="D88" s="7"/>
      <c r="E88" s="1"/>
      <c r="F88"/>
      <c r="G88"/>
    </row>
    <row r="89" spans="2:7" x14ac:dyDescent="0.3">
      <c r="B89" s="56"/>
      <c r="C89" s="3"/>
      <c r="D89" s="7"/>
      <c r="E89" s="1"/>
      <c r="F89"/>
      <c r="G89"/>
    </row>
    <row r="90" spans="2:7" x14ac:dyDescent="0.3">
      <c r="B90"/>
      <c r="C90" s="3"/>
      <c r="D90" s="7"/>
      <c r="E90" s="1"/>
      <c r="F90"/>
      <c r="G90"/>
    </row>
    <row r="91" spans="2:7" x14ac:dyDescent="0.3">
      <c r="B91"/>
      <c r="C91" s="3"/>
      <c r="D91" s="7"/>
      <c r="E91" s="1"/>
      <c r="F91"/>
      <c r="G91"/>
    </row>
    <row r="92" spans="2:7" x14ac:dyDescent="0.3">
      <c r="B92" s="25"/>
      <c r="C92" s="3"/>
      <c r="D92" s="7"/>
      <c r="E92" s="1"/>
      <c r="F92"/>
      <c r="G92"/>
    </row>
    <row r="93" spans="2:7" x14ac:dyDescent="0.3">
      <c r="B93" s="25"/>
      <c r="C93" s="3"/>
      <c r="D93" s="1"/>
      <c r="E93" s="1"/>
      <c r="F93"/>
      <c r="G93"/>
    </row>
    <row r="94" spans="2:7" x14ac:dyDescent="0.3">
      <c r="B94" s="5" t="s">
        <v>1898</v>
      </c>
      <c r="C94" s="3"/>
      <c r="D94" s="1"/>
      <c r="E94" s="1"/>
      <c r="F94"/>
      <c r="G94"/>
    </row>
    <row r="95" spans="2:7" x14ac:dyDescent="0.3">
      <c r="B95" s="40"/>
      <c r="C95" s="3"/>
      <c r="D95" s="1"/>
      <c r="E95" s="1"/>
      <c r="F95"/>
      <c r="G95"/>
    </row>
    <row r="96" spans="2:7" x14ac:dyDescent="0.3">
      <c r="B96" s="111" t="s">
        <v>1899</v>
      </c>
      <c r="C96" s="3"/>
      <c r="D96" s="1"/>
      <c r="E96" s="1"/>
      <c r="F96"/>
      <c r="G96"/>
    </row>
    <row r="97" spans="2:7" x14ac:dyDescent="0.3">
      <c r="B97" s="40"/>
      <c r="D97" s="1"/>
      <c r="E97" s="1"/>
      <c r="F97"/>
      <c r="G97"/>
    </row>
    <row r="98" spans="2:7" x14ac:dyDescent="0.3">
      <c r="B98" s="25"/>
      <c r="D98" s="1"/>
      <c r="E98" s="1"/>
      <c r="F98"/>
      <c r="G98"/>
    </row>
    <row r="99" spans="2:7" x14ac:dyDescent="0.3">
      <c r="B99" s="25"/>
      <c r="D99" s="1"/>
      <c r="E99" s="1"/>
      <c r="F99"/>
      <c r="G99"/>
    </row>
    <row r="100" spans="2:7" x14ac:dyDescent="0.3">
      <c r="B100" s="25"/>
      <c r="D100" s="1"/>
      <c r="E100" s="1"/>
      <c r="F100"/>
      <c r="G100"/>
    </row>
    <row r="101" spans="2:7" x14ac:dyDescent="0.3">
      <c r="B101" s="25"/>
      <c r="D101" s="1"/>
      <c r="E101" s="1"/>
      <c r="F101"/>
      <c r="G101"/>
    </row>
    <row r="102" spans="2:7" x14ac:dyDescent="0.3">
      <c r="B102" s="5" t="s">
        <v>1900</v>
      </c>
      <c r="D102" s="1"/>
      <c r="E102" s="1"/>
      <c r="F102"/>
      <c r="G102"/>
    </row>
    <row r="103" spans="2:7" x14ac:dyDescent="0.3">
      <c r="B103" s="39"/>
      <c r="D103" s="1"/>
      <c r="E103" s="1"/>
      <c r="F103"/>
      <c r="G103"/>
    </row>
    <row r="104" spans="2:7" x14ac:dyDescent="0.3">
      <c r="B104" s="39" t="s">
        <v>1907</v>
      </c>
      <c r="D104" s="1"/>
      <c r="E104" s="1"/>
      <c r="F104"/>
      <c r="G104"/>
    </row>
    <row r="105" spans="2:7" x14ac:dyDescent="0.3">
      <c r="B105" s="39" t="s">
        <v>1901</v>
      </c>
      <c r="D105" s="1"/>
      <c r="E105" s="1"/>
      <c r="F105"/>
      <c r="G105"/>
    </row>
    <row r="106" spans="2:7" x14ac:dyDescent="0.3">
      <c r="B106" s="39" t="s">
        <v>1902</v>
      </c>
      <c r="D106" s="1"/>
      <c r="E106" s="1"/>
      <c r="F106"/>
      <c r="G106"/>
    </row>
    <row r="107" spans="2:7" x14ac:dyDescent="0.3">
      <c r="B107" s="39" t="s">
        <v>1903</v>
      </c>
      <c r="D107" s="1"/>
      <c r="E107" s="1"/>
      <c r="F107"/>
      <c r="G107"/>
    </row>
    <row r="108" spans="2:7" x14ac:dyDescent="0.3">
      <c r="B108" s="39"/>
      <c r="D108" s="1"/>
      <c r="E108" s="1"/>
      <c r="F108"/>
      <c r="G108"/>
    </row>
    <row r="109" spans="2:7" x14ac:dyDescent="0.3">
      <c r="B109" s="39" t="s">
        <v>1904</v>
      </c>
      <c r="D109" s="1"/>
      <c r="E109" s="1"/>
      <c r="F109"/>
      <c r="G109"/>
    </row>
    <row r="110" spans="2:7" x14ac:dyDescent="0.3">
      <c r="B110" s="39" t="s">
        <v>1905</v>
      </c>
      <c r="D110" s="1"/>
      <c r="E110" s="1"/>
      <c r="F110"/>
      <c r="G110"/>
    </row>
    <row r="111" spans="2:7" x14ac:dyDescent="0.3">
      <c r="B111" s="39" t="s">
        <v>1906</v>
      </c>
      <c r="D111" s="1"/>
      <c r="E111" s="1"/>
      <c r="F111"/>
      <c r="G111"/>
    </row>
    <row r="112" spans="2:7" x14ac:dyDescent="0.3">
      <c r="B112" s="39"/>
      <c r="D112" s="1"/>
      <c r="E112" s="1"/>
      <c r="F112"/>
      <c r="G112"/>
    </row>
    <row r="113" spans="2:7" x14ac:dyDescent="0.3">
      <c r="B113" s="39" t="s">
        <v>1908</v>
      </c>
      <c r="D113" s="1"/>
      <c r="E113" s="1"/>
      <c r="F113"/>
      <c r="G113"/>
    </row>
    <row r="114" spans="2:7" x14ac:dyDescent="0.3">
      <c r="B114" s="39"/>
      <c r="D114" s="1"/>
      <c r="E114" s="1"/>
      <c r="F114"/>
      <c r="G114"/>
    </row>
    <row r="115" spans="2:7" x14ac:dyDescent="0.3">
      <c r="D115" s="1"/>
      <c r="E115" s="1"/>
      <c r="F115"/>
      <c r="G115"/>
    </row>
    <row r="116" spans="2:7" x14ac:dyDescent="0.3">
      <c r="D116" s="1"/>
      <c r="E116" s="1"/>
      <c r="F116"/>
      <c r="G116"/>
    </row>
    <row r="117" spans="2:7" x14ac:dyDescent="0.3">
      <c r="B117"/>
      <c r="D117" s="1"/>
      <c r="E117" s="1"/>
      <c r="F117"/>
      <c r="G117"/>
    </row>
    <row r="118" spans="2:7" x14ac:dyDescent="0.3">
      <c r="B118"/>
      <c r="D118" s="1"/>
      <c r="E118" s="1"/>
      <c r="F118"/>
      <c r="G118"/>
    </row>
    <row r="119" spans="2:7" x14ac:dyDescent="0.3">
      <c r="B119"/>
      <c r="D119" s="1"/>
      <c r="E119" s="1"/>
      <c r="F119"/>
      <c r="G119"/>
    </row>
  </sheetData>
  <sheetProtection algorithmName="SHA-512" hashValue="pogT4GeWbxzNtY9mGNcV/O3yPJr/MXCbNctARb0h8jyQBr1NeCKYhldZNAPlmHopMFs833Kcr69EkayzcrhuGA==" saltValue="k4qAfWNNKtV5TcZ9sPaJ0Q==" spinCount="100000" sheet="1" insertRows="0"/>
  <mergeCells count="1">
    <mergeCell ref="A55:G55"/>
  </mergeCells>
  <hyperlinks>
    <hyperlink ref="B31" r:id="rId1" xr:uid="{FBF0F846-7251-4176-83DD-C8D81AF0D184}"/>
    <hyperlink ref="B7" r:id="rId2" display="1 Schweizer Mobil-Telefon-Nummer, Europa (Swisscom-Abo) CHF 90.00 pro Monat  Inklusive 40 GB Internet pro Monat im EU-Raum" xr:uid="{E5F063D3-4C9E-43F5-9797-1C0D1FCA4C8E}"/>
    <hyperlink ref="B13" r:id="rId3" xr:uid="{9C1A64C8-700A-43F6-AF91-1B0E148EF56A}"/>
    <hyperlink ref="B15" r:id="rId4" xr:uid="{6E410C96-3E8A-49FD-ABAE-46AE8585F573}"/>
    <hyperlink ref="B19" r:id="rId5" xr:uid="{17A6E2E7-AA08-4D61-9FDB-887E5D0120D6}"/>
    <hyperlink ref="B21" r:id="rId6" xr:uid="{662836EC-DD72-4FDA-9341-AF08CD4272D0}"/>
    <hyperlink ref="B25" r:id="rId7" xr:uid="{324F74AF-4699-4B5D-A730-A6FE78E3C799}"/>
    <hyperlink ref="B27" r:id="rId8" xr:uid="{C90E8DBC-D504-41D0-8206-6E426792B4A7}"/>
    <hyperlink ref="B29" r:id="rId9" xr:uid="{10115455-A572-402F-BC6E-0C7C74CEFAA9}"/>
    <hyperlink ref="B17" r:id="rId10" xr:uid="{59AAD1B7-33AC-4371-826B-2E9B1CC45DD0}"/>
    <hyperlink ref="B96" r:id="rId11" xr:uid="{CA1DA04F-A523-462F-A749-97C3EB16451D}"/>
  </hyperlinks>
  <pageMargins left="0.51181102362204722" right="0.39370078740157483" top="0.98425196850393704" bottom="3.22" header="0.31496062992125984" footer="0.31496062992125984"/>
  <pageSetup paperSize="9" scale="45" fitToHeight="2" orientation="portrait" horizontalDpi="1200" verticalDpi="1200" r:id="rId12"/>
  <headerFooter>
    <oddHeader xml:space="preserve">&amp;L&amp;G&amp;C&amp;"Century Gothic,Standard"&amp;9Moinika Nabholz
LKWnews.com
7307 Jenins
Tel.: 004 62 874 00 55&amp;"-,Standard"&amp;11
&amp;R&amp;"Century Gothic,Standard"&amp;9&amp;T
E-Mail: info@lkwnews.com
Web: https://lkwnews.com&amp;"-,Standard"&amp;11
</oddHeader>
    <oddFooter xml:space="preserve">&amp;C&amp;"Century Gothic,Standard"&amp;9Bankverbindung:
IBAN: CH31 0900 0000 6045 8933 
Kontoführung: in Schweizer Franken&amp;"-,Standard"&amp;11
&amp;R&amp;"Century Gothic,Standard"&amp;9Das Konto lautet auf:
Monika Nabholz
CH-7307 Jenins&amp;"-,Standard"&amp;11
</oddFooter>
  </headerFooter>
  <legacyDrawingHF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33</vt:i4>
      </vt:variant>
    </vt:vector>
  </HeadingPairs>
  <TitlesOfParts>
    <vt:vector size="67" baseType="lpstr">
      <vt:lpstr>00-Inhalt - Index</vt:lpstr>
      <vt:lpstr>01-TYP-A_Stufe_1_MA-Kosten</vt:lpstr>
      <vt:lpstr>02-TYP-A_Stufe_2_MA-Kosten</vt:lpstr>
      <vt:lpstr>03-TYP-B_Stufe_1_MA-Ksoten</vt:lpstr>
      <vt:lpstr>04-TYP-B_Stufe_2_MA-Kosten </vt:lpstr>
      <vt:lpstr>05-MA-IT-Kosten-Grosses-Packet</vt:lpstr>
      <vt:lpstr>06-MA-IT-Lizenen-GROSSES-Pack</vt:lpstr>
      <vt:lpstr>07-MA-IT-KLEINES-Packet</vt:lpstr>
      <vt:lpstr>08-MA-IT-Lizenzen-KLEINES-Pac</vt:lpstr>
      <vt:lpstr>09-TYP-A-Maschienen-Park</vt:lpstr>
      <vt:lpstr>10-TYP-A-Aufbereitungs-Anlage</vt:lpstr>
      <vt:lpstr>11-TYB-A-Mobi-Förder-Instalatio</vt:lpstr>
      <vt:lpstr>12-TYP-A-Erfoderliche IT </vt:lpstr>
      <vt:lpstr>13-TYP-A-Verbrauchs-Prdukte</vt:lpstr>
      <vt:lpstr>14-TYP-A-Fuhrpark</vt:lpstr>
      <vt:lpstr>15-TYP-A-VERKAUFS-ATELIER-LÄDEN</vt:lpstr>
      <vt:lpstr>16-TYP-A-Miete &amp; Kaution</vt:lpstr>
      <vt:lpstr>17-TYP-B Miete &amp; Kaution</vt:lpstr>
      <vt:lpstr>18-TYP-B-Mobiliar &amp; IT</vt:lpstr>
      <vt:lpstr>19-TYP-B-TV-Studio Einricht </vt:lpstr>
      <vt:lpstr>20-TYP-B-IT-Firmen-Lizenzen </vt:lpstr>
      <vt:lpstr>21-TYP-B-Fach-Verbands-Beiträge</vt:lpstr>
      <vt:lpstr>22-TYP-B-Sponsorings-Beiträge</vt:lpstr>
      <vt:lpstr>23-TYP-A-Stufe 1-WEBE-Spotos</vt:lpstr>
      <vt:lpstr>24-TYP-A-Stufe 2-WEBE-Spot</vt:lpstr>
      <vt:lpstr>25-TYP-B-Stufe 1-Digi-Medienhä </vt:lpstr>
      <vt:lpstr>26-TYP-B-PERS-Digi-Medienhäuser</vt:lpstr>
      <vt:lpstr>27-TYP-B-Webung-Fach-Zeitsc</vt:lpstr>
      <vt:lpstr>28-TYP-B-Druck&amp;Porto</vt:lpstr>
      <vt:lpstr>29-TYP-A &amp; TYB-B-Gesamt-Total</vt:lpstr>
      <vt:lpstr>30-TYP-A-Gesamt-Total</vt:lpstr>
      <vt:lpstr>31-TYP-B-Gesamt-Total</vt:lpstr>
      <vt:lpstr>32-Graphik</vt:lpstr>
      <vt:lpstr>33-ALLE STELLEN</vt:lpstr>
      <vt:lpstr>'00-Inhalt - Index'!Druckbereich</vt:lpstr>
      <vt:lpstr>'01-TYP-A_Stufe_1_MA-Kosten'!Druckbereich</vt:lpstr>
      <vt:lpstr>'02-TYP-A_Stufe_2_MA-Kosten'!Druckbereich</vt:lpstr>
      <vt:lpstr>'03-TYP-B_Stufe_1_MA-Ksoten'!Druckbereich</vt:lpstr>
      <vt:lpstr>'04-TYP-B_Stufe_2_MA-Kosten '!Druckbereich</vt:lpstr>
      <vt:lpstr>'05-MA-IT-Kosten-Grosses-Packet'!Druckbereich</vt:lpstr>
      <vt:lpstr>'06-MA-IT-Lizenen-GROSSES-Pack'!Druckbereich</vt:lpstr>
      <vt:lpstr>'07-MA-IT-KLEINES-Packet'!Druckbereich</vt:lpstr>
      <vt:lpstr>'08-MA-IT-Lizenzen-KLEINES-Pac'!Druckbereich</vt:lpstr>
      <vt:lpstr>'09-TYP-A-Maschienen-Park'!Druckbereich</vt:lpstr>
      <vt:lpstr>'10-TYP-A-Aufbereitungs-Anlage'!Druckbereich</vt:lpstr>
      <vt:lpstr>'11-TYB-A-Mobi-Förder-Instalatio'!Druckbereich</vt:lpstr>
      <vt:lpstr>'12-TYP-A-Erfoderliche IT '!Druckbereich</vt:lpstr>
      <vt:lpstr>'13-TYP-A-Verbrauchs-Prdukte'!Druckbereich</vt:lpstr>
      <vt:lpstr>'14-TYP-A-Fuhrpark'!Druckbereich</vt:lpstr>
      <vt:lpstr>'15-TYP-A-VERKAUFS-ATELIER-LÄDEN'!Druckbereich</vt:lpstr>
      <vt:lpstr>'16-TYP-A-Miete &amp; Kaution'!Druckbereich</vt:lpstr>
      <vt:lpstr>'17-TYP-B Miete &amp; Kaution'!Druckbereich</vt:lpstr>
      <vt:lpstr>'18-TYP-B-Mobiliar &amp; IT'!Druckbereich</vt:lpstr>
      <vt:lpstr>'19-TYP-B-TV-Studio Einricht '!Druckbereich</vt:lpstr>
      <vt:lpstr>'20-TYP-B-IT-Firmen-Lizenzen '!Druckbereich</vt:lpstr>
      <vt:lpstr>'21-TYP-B-Fach-Verbands-Beiträge'!Druckbereich</vt:lpstr>
      <vt:lpstr>'22-TYP-B-Sponsorings-Beiträge'!Druckbereich</vt:lpstr>
      <vt:lpstr>'23-TYP-A-Stufe 1-WEBE-Spotos'!Druckbereich</vt:lpstr>
      <vt:lpstr>'24-TYP-A-Stufe 2-WEBE-Spot'!Druckbereich</vt:lpstr>
      <vt:lpstr>'25-TYP-B-Stufe 1-Digi-Medienhä '!Druckbereich</vt:lpstr>
      <vt:lpstr>'26-TYP-B-PERS-Digi-Medienhäuser'!Druckbereich</vt:lpstr>
      <vt:lpstr>'27-TYP-B-Webung-Fach-Zeitsc'!Druckbereich</vt:lpstr>
      <vt:lpstr>'28-TYP-B-Druck&amp;Porto'!Druckbereich</vt:lpstr>
      <vt:lpstr>'29-TYP-A &amp; TYB-B-Gesamt-Total'!Druckbereich</vt:lpstr>
      <vt:lpstr>'30-TYP-A-Gesamt-Total'!Druckbereich</vt:lpstr>
      <vt:lpstr>'31-TYP-B-Gesamt-Total'!Druckbereich</vt:lpstr>
      <vt:lpstr>'32-Graphik'!Druckbereich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Nabholz</dc:creator>
  <cp:lastModifiedBy>Monika Nabholz</cp:lastModifiedBy>
  <dcterms:created xsi:type="dcterms:W3CDTF">2025-08-22T14:11:05Z</dcterms:created>
  <dcterms:modified xsi:type="dcterms:W3CDTF">2025-10-28T02:36:22Z</dcterms:modified>
</cp:coreProperties>
</file>